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810" yWindow="1860" windowWidth="15210" windowHeight="10830"/>
  </bookViews>
  <sheets>
    <sheet name="Лист1" sheetId="1" r:id="rId1"/>
    <sheet name="2017" sheetId="9" r:id="rId2"/>
    <sheet name="Районы" sheetId="7" r:id="rId3"/>
  </sheets>
  <definedNames>
    <definedName name="_xlnm._FilterDatabase" localSheetId="1" hidden="1">'2017'!$A$1:$F$279</definedName>
    <definedName name="_xlnm._FilterDatabase" localSheetId="0" hidden="1">Лист1!$A$4:$CH$310</definedName>
    <definedName name="_xlnm._FilterDatabase" localSheetId="2" hidden="1">Районы!$A$2:$H$28</definedName>
    <definedName name="Z_0AAC09B6_50A3_41AB_BD60_3F7EA68F89C6_.wvu.FilterData" localSheetId="1" hidden="1">'2017'!$A$1:$F$279</definedName>
    <definedName name="Z_0AAC09B6_50A3_41AB_BD60_3F7EA68F89C6_.wvu.FilterData" localSheetId="0" hidden="1">Лист1!$A$1:$CG$309</definedName>
    <definedName name="Z_0EB73CF8_7C52_4225_A408_DD66F55676E0_.wvu.FilterData" localSheetId="1" hidden="1">'2017'!$A$1:$F$279</definedName>
    <definedName name="Z_0EB73CF8_7C52_4225_A408_DD66F55676E0_.wvu.FilterData" localSheetId="0" hidden="1">Лист1!$A$1:$CG$309</definedName>
    <definedName name="Z_2478B732_DC3F_4475_B362_466ABE4F6F7E_.wvu.FilterData" localSheetId="1" hidden="1">'2017'!$A$1:$F$279</definedName>
    <definedName name="Z_2478B732_DC3F_4475_B362_466ABE4F6F7E_.wvu.FilterData" localSheetId="0" hidden="1">Лист1!$A$1:$CG$309</definedName>
    <definedName name="Z_2478B732_DC3F_4475_B362_466ABE4F6F7E_.wvu.PrintArea" localSheetId="0" hidden="1">Лист1!$A$1:$CG$309</definedName>
    <definedName name="Z_2478B732_DC3F_4475_B362_466ABE4F6F7E_.wvu.PrintTitles" localSheetId="0" hidden="1">Лист1!$A:$B,Лист1!$3:$4</definedName>
    <definedName name="Z_388356E4_7080_4C5A_9782_8D98A4D85E08_.wvu.FilterData" localSheetId="0" hidden="1">Лист1!$A$1:$CG$309</definedName>
    <definedName name="Z_50E026C3_23BD_4217_8068_955007782286_.wvu.FilterData" localSheetId="0" hidden="1">Лист1!$A$1:$CG$309</definedName>
    <definedName name="Z_5881458E_626E_4F54_BE1A_0F8ADD0F51DB_.wvu.FilterData" localSheetId="0" hidden="1">Лист1!$A$1:$CG$309</definedName>
    <definedName name="Z_688AD036_3EEE_4E46_81CD_6675DC09345E_.wvu.FilterData" localSheetId="0" hidden="1">Лист1!$A$1:$CG$309</definedName>
    <definedName name="Z_69114043_031F_46D0_9D9C_72A1A35ECD52_.wvu.FilterData" localSheetId="0" hidden="1">Лист1!$A$1:$CG$309</definedName>
    <definedName name="Z_7850FD72_A39D_455E_B5BF_A1A3E3DFDD84_.wvu.FilterData" localSheetId="0" hidden="1">Лист1!$A$1:$CG$309</definedName>
    <definedName name="Z_85AE2CB8_6ED5_4C0D_A3AB_20AC31453335_.wvu.FilterData" localSheetId="0" hidden="1">Лист1!$A$1:$CG$309</definedName>
    <definedName name="Z_94417876_B92A_4D7C_9771_E14498DA21C3_.wvu.FilterData" localSheetId="1" hidden="1">'2017'!$A$1:$F$279</definedName>
    <definedName name="Z_94417876_B92A_4D7C_9771_E14498DA21C3_.wvu.FilterData" localSheetId="0" hidden="1">Лист1!$A$1:$CG$309</definedName>
    <definedName name="Z_94417876_B92A_4D7C_9771_E14498DA21C3_.wvu.PrintArea" localSheetId="0" hidden="1">Лист1!$A$1:$CG$309</definedName>
    <definedName name="Z_94417876_B92A_4D7C_9771_E14498DA21C3_.wvu.PrintTitles" localSheetId="0" hidden="1">Лист1!$A:$B,Лист1!$3:$4</definedName>
    <definedName name="Z_9B7A3FA2_DC01_498A_8294_7E37AD908426_.wvu.FilterData" localSheetId="0" hidden="1">Лист1!$A$1:$CG$309</definedName>
    <definedName name="Z_AA41F44C_23C2_424C_820D_D21DD5ACA166_.wvu.FilterData" localSheetId="0" hidden="1">Лист1!$A$1:$CG$309</definedName>
    <definedName name="Z_B35C4CDF_4F8D_4146_B5D4_5DAB33B90D3F_.wvu.FilterData" localSheetId="0" hidden="1">Лист1!$A$1:$CG$309</definedName>
    <definedName name="Z_B7EDE369_5308_4138_803F_442CA4AFAAEB_.wvu.FilterData" localSheetId="0" hidden="1">Лист1!$A$1:$CG$309</definedName>
    <definedName name="Z_C112BFA5_B562_419B_A9F6_A5842FA929A6_.wvu.FilterData" localSheetId="0" hidden="1">Лист1!$A$1:$CG$309</definedName>
    <definedName name="Z_C74D624A_73F1_411F_B609_718599F99B81_.wvu.FilterData" localSheetId="1" hidden="1">'2017'!$A$1:$F$279</definedName>
    <definedName name="Z_C74D624A_73F1_411F_B609_718599F99B81_.wvu.FilterData" localSheetId="0" hidden="1">Лист1!$A$1:$CG$309</definedName>
    <definedName name="Z_C7783FC1_9580_43CD_9E86_3DC21D6B892D_.wvu.FilterData" localSheetId="0" hidden="1">Лист1!$A$1:$CG$309</definedName>
    <definedName name="Z_CE955236_84A3_4F6B_8E26_70D0A9EBF8F8_.wvu.FilterData" localSheetId="0" hidden="1">Лист1!$A$1:$CG$309</definedName>
    <definedName name="Z_E001263D_C79B_4290_A1C6_4B3A686D7C46_.wvu.FilterData" localSheetId="0" hidden="1">Лист1!$A$1:$CG$309</definedName>
    <definedName name="Z_E854AF3F_BF98_41B5_AD13_2576A1CD7CBB_.wvu.FilterData" localSheetId="1" hidden="1">'2017'!$A$1:$F$279</definedName>
    <definedName name="Z_E854AF3F_BF98_41B5_AD13_2576A1CD7CBB_.wvu.FilterData" localSheetId="0" hidden="1">Лист1!$A$1:$CG$309</definedName>
    <definedName name="Z_E854AF3F_BF98_41B5_AD13_2576A1CD7CBB_.wvu.PrintArea" localSheetId="0" hidden="1">Лист1!$A$1:$CG$309</definedName>
    <definedName name="Z_E854AF3F_BF98_41B5_AD13_2576A1CD7CBB_.wvu.PrintTitles" localSheetId="0" hidden="1">Лист1!$A:$B,Лист1!$3:$4</definedName>
    <definedName name="_xlnm.Print_Titles" localSheetId="0">Лист1!$A:$B,Лист1!$3:$4</definedName>
    <definedName name="_xlnm.Print_Area" localSheetId="0">Лист1!$A$1:$CG$309</definedName>
  </definedNames>
  <calcPr calcId="145621"/>
  <customWorkbookViews>
    <customWorkbookView name="orlan - Личное представление" guid="{221117D3-244F-4A05-BE11-FE5F60EBB509}" mergeInterval="0" personalView="1" maximized="1" windowWidth="970" windowHeight="878" activeSheetId="1"/>
    <customWorkbookView name="Kuznecovav - Личное представление" guid="{0AAC09B6-50A3-41AB-BD60-3F7EA68F89C6}" mergeInterval="0" personalView="1" maximized="1" windowWidth="1916" windowHeight="815" activeSheetId="1"/>
    <customWorkbookView name="frantsuzova - Личное представление" guid="{2478B732-DC3F-4475-B362-466ABE4F6F7E}" mergeInterval="0" personalView="1" maximized="1" windowWidth="1916" windowHeight="855" activeSheetId="1"/>
    <customWorkbookView name="Smirnova - Личное представление" guid="{E854AF3F-BF98-41B5-AD13-2576A1CD7CBB}" mergeInterval="0" personalView="1" maximized="1" windowWidth="1916" windowHeight="797" activeSheetId="1"/>
    <customWorkbookView name="fedenkova - Личное представление" guid="{94417876-B92A-4D7C-9771-E14498DA21C3}" mergeInterval="0" personalView="1" maximized="1" windowWidth="1916" windowHeight="926" activeSheetId="1"/>
    <customWorkbookView name="korovina - Личное представление" guid="{D43F498F-1D54-4F01-8095-5EC23688F43E}" mergeInterval="0" personalView="1" maximized="1" windowWidth="1916" windowHeight="900" activeSheetId="1"/>
    <customWorkbookView name="Zubova SB. - Личное представление" guid="{C74D624A-73F1-411F-B609-718599F99B81}" mergeInterval="0" personalView="1" maximized="1" windowWidth="1916" windowHeight="855" activeSheetId="1" showComments="commIndAndComment"/>
    <customWorkbookView name="lavrov - Личное представление" guid="{0EB73CF8-7C52-4225-A408-DD66F55676E0}" mergeInterval="0" personalView="1" maximized="1" windowWidth="1916" windowHeight="926" activeSheetId="1"/>
  </customWorkbookViews>
</workbook>
</file>

<file path=xl/calcChain.xml><?xml version="1.0" encoding="utf-8"?>
<calcChain xmlns="http://schemas.openxmlformats.org/spreadsheetml/2006/main">
  <c r="Y107" i="1" l="1"/>
  <c r="Y106" i="1"/>
  <c r="Y105" i="1"/>
  <c r="Y104" i="1"/>
  <c r="Y103" i="1"/>
  <c r="Y102" i="1"/>
  <c r="Y101" i="1"/>
  <c r="Y100" i="1"/>
  <c r="Y99" i="1"/>
  <c r="Y98" i="1"/>
  <c r="Y97" i="1"/>
  <c r="Y96" i="1"/>
  <c r="E212" i="9"/>
  <c r="E247" i="9"/>
  <c r="CG309" i="1"/>
  <c r="CG310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223" i="1"/>
  <c r="CF224" i="1"/>
  <c r="CF225" i="1"/>
  <c r="CF226" i="1"/>
  <c r="CF227" i="1"/>
  <c r="CF228" i="1"/>
  <c r="CF229" i="1"/>
  <c r="CF230" i="1"/>
  <c r="CF231" i="1"/>
  <c r="CF232" i="1"/>
  <c r="CF233" i="1"/>
  <c r="CF234" i="1"/>
  <c r="CF235" i="1"/>
  <c r="CF236" i="1"/>
  <c r="CF237" i="1"/>
  <c r="CF238" i="1"/>
  <c r="CF239" i="1"/>
  <c r="CF240" i="1"/>
  <c r="CF241" i="1"/>
  <c r="CF242" i="1"/>
  <c r="CF243" i="1"/>
  <c r="CF244" i="1"/>
  <c r="CF245" i="1"/>
  <c r="CF246" i="1"/>
  <c r="CF247" i="1"/>
  <c r="CF248" i="1"/>
  <c r="CF249" i="1"/>
  <c r="CF250" i="1"/>
  <c r="CF251" i="1"/>
  <c r="CF252" i="1"/>
  <c r="CF253" i="1"/>
  <c r="CF254" i="1"/>
  <c r="CF255" i="1"/>
  <c r="CF256" i="1"/>
  <c r="CF257" i="1"/>
  <c r="CF258" i="1"/>
  <c r="CF259" i="1"/>
  <c r="CF260" i="1"/>
  <c r="CF261" i="1"/>
  <c r="CF262" i="1"/>
  <c r="CF263" i="1"/>
  <c r="CF264" i="1"/>
  <c r="CF265" i="1"/>
  <c r="CF266" i="1"/>
  <c r="CF267" i="1"/>
  <c r="CF268" i="1"/>
  <c r="CF269" i="1"/>
  <c r="CF270" i="1"/>
  <c r="CF271" i="1"/>
  <c r="CF272" i="1"/>
  <c r="CF273" i="1"/>
  <c r="CF274" i="1"/>
  <c r="CF275" i="1"/>
  <c r="CF276" i="1"/>
  <c r="CF277" i="1"/>
  <c r="CF278" i="1"/>
  <c r="CF279" i="1"/>
  <c r="CF280" i="1"/>
  <c r="CF281" i="1"/>
  <c r="CF282" i="1"/>
  <c r="CF283" i="1"/>
  <c r="CF284" i="1"/>
  <c r="CF285" i="1"/>
  <c r="CF286" i="1"/>
  <c r="CF287" i="1"/>
  <c r="CF288" i="1"/>
  <c r="CF289" i="1"/>
  <c r="CF290" i="1"/>
  <c r="CF291" i="1"/>
  <c r="CF292" i="1"/>
  <c r="CF293" i="1"/>
  <c r="CF294" i="1"/>
  <c r="CF295" i="1"/>
  <c r="CF296" i="1"/>
  <c r="CF297" i="1"/>
  <c r="CF298" i="1"/>
  <c r="CF299" i="1"/>
  <c r="CF300" i="1"/>
  <c r="CF301" i="1"/>
  <c r="CF302" i="1"/>
  <c r="CF303" i="1"/>
  <c r="CF304" i="1"/>
  <c r="CF305" i="1"/>
  <c r="CF306" i="1"/>
  <c r="CF307" i="1"/>
  <c r="CF308" i="1"/>
  <c r="CF6" i="1"/>
  <c r="CF5" i="1"/>
  <c r="BX221" i="1" l="1"/>
  <c r="BZ221" i="1"/>
  <c r="BX222" i="1"/>
  <c r="BZ222" i="1"/>
  <c r="BX223" i="1"/>
  <c r="BZ223" i="1"/>
  <c r="BX224" i="1"/>
  <c r="BZ224" i="1"/>
  <c r="BX225" i="1"/>
  <c r="BZ225" i="1"/>
  <c r="BX226" i="1"/>
  <c r="BZ226" i="1"/>
  <c r="BX227" i="1"/>
  <c r="BZ227" i="1"/>
  <c r="BX228" i="1"/>
  <c r="BZ228" i="1"/>
  <c r="BX229" i="1"/>
  <c r="BZ229" i="1"/>
  <c r="BX230" i="1"/>
  <c r="BZ230" i="1"/>
  <c r="BX231" i="1"/>
  <c r="BZ231" i="1"/>
  <c r="BX232" i="1"/>
  <c r="BZ232" i="1"/>
  <c r="BX233" i="1"/>
  <c r="BZ233" i="1"/>
  <c r="BX234" i="1"/>
  <c r="BZ234" i="1"/>
  <c r="BX235" i="1"/>
  <c r="BZ235" i="1"/>
  <c r="BX236" i="1"/>
  <c r="BZ236" i="1"/>
  <c r="BX237" i="1"/>
  <c r="BZ237" i="1"/>
  <c r="BX238" i="1"/>
  <c r="BZ238" i="1"/>
  <c r="BX239" i="1"/>
  <c r="BZ239" i="1"/>
  <c r="BX240" i="1"/>
  <c r="BZ240" i="1"/>
  <c r="G231" i="1"/>
  <c r="H231" i="1" s="1"/>
  <c r="J231" i="1"/>
  <c r="M231" i="1"/>
  <c r="N231" i="1" s="1"/>
  <c r="Q231" i="1"/>
  <c r="R231" i="1" s="1"/>
  <c r="T231" i="1"/>
  <c r="V231" i="1"/>
  <c r="Y231" i="1"/>
  <c r="Z231" i="1" s="1"/>
  <c r="AC231" i="1"/>
  <c r="AD231" i="1" s="1"/>
  <c r="AF231" i="1"/>
  <c r="AK231" i="1"/>
  <c r="AL231" i="1" s="1"/>
  <c r="AN231" i="1"/>
  <c r="AP231" i="1"/>
  <c r="AU231" i="1"/>
  <c r="AV231" i="1" s="1"/>
  <c r="AX231" i="1"/>
  <c r="BB231" i="1"/>
  <c r="BC231" i="1" s="1"/>
  <c r="BE231" i="1"/>
  <c r="BH231" i="1"/>
  <c r="BI231" i="1" s="1"/>
  <c r="BL231" i="1"/>
  <c r="BM231" i="1" s="1"/>
  <c r="BS231" i="1"/>
  <c r="BT231" i="1" s="1"/>
  <c r="BV231" i="1"/>
  <c r="CB231" i="1"/>
  <c r="CD231" i="1"/>
  <c r="AK9" i="1"/>
  <c r="G107" i="1"/>
  <c r="H107" i="1" s="1"/>
  <c r="J107" i="1"/>
  <c r="M107" i="1"/>
  <c r="N107" i="1" s="1"/>
  <c r="Q107" i="1"/>
  <c r="R107" i="1" s="1"/>
  <c r="T107" i="1"/>
  <c r="V107" i="1"/>
  <c r="Z107" i="1"/>
  <c r="AC107" i="1"/>
  <c r="AD107" i="1" s="1"/>
  <c r="AF107" i="1"/>
  <c r="AK107" i="1"/>
  <c r="AL107" i="1" s="1"/>
  <c r="AN107" i="1"/>
  <c r="AP107" i="1"/>
  <c r="AU107" i="1"/>
  <c r="AV107" i="1" s="1"/>
  <c r="AX107" i="1"/>
  <c r="BB107" i="1"/>
  <c r="BC107" i="1" s="1"/>
  <c r="BE107" i="1"/>
  <c r="BH107" i="1"/>
  <c r="BI107" i="1" s="1"/>
  <c r="BL107" i="1"/>
  <c r="BM107" i="1" s="1"/>
  <c r="BS107" i="1"/>
  <c r="BT107" i="1" s="1"/>
  <c r="BV107" i="1"/>
  <c r="BX107" i="1"/>
  <c r="BZ107" i="1"/>
  <c r="CB107" i="1"/>
  <c r="CD107" i="1"/>
  <c r="CG107" i="1" l="1"/>
  <c r="CG231" i="1"/>
  <c r="BA309" i="1"/>
  <c r="AZ309" i="1"/>
  <c r="AY309" i="1" l="1"/>
  <c r="BS22" i="1"/>
  <c r="BV12" i="1" l="1"/>
  <c r="BV13" i="1"/>
  <c r="J69" i="1" l="1"/>
  <c r="G304" i="1"/>
  <c r="G14" i="1" l="1"/>
  <c r="H14" i="1" s="1"/>
  <c r="G22" i="1"/>
  <c r="H22" i="1" s="1"/>
  <c r="G21" i="1"/>
  <c r="H21" i="1" s="1"/>
  <c r="G20" i="1"/>
  <c r="H20" i="1" s="1"/>
  <c r="G5" i="1"/>
  <c r="H5" i="1" s="1"/>
  <c r="Q149" i="1"/>
  <c r="R149" i="1" s="1"/>
  <c r="Y133" i="1"/>
  <c r="Z133" i="1" s="1"/>
  <c r="G9" i="7"/>
  <c r="G5" i="7"/>
  <c r="G3" i="7"/>
  <c r="G15" i="7"/>
  <c r="G12" i="7"/>
  <c r="G21" i="7"/>
  <c r="G17" i="7"/>
  <c r="G7" i="7"/>
  <c r="G20" i="7"/>
  <c r="G18" i="7"/>
  <c r="G13" i="7"/>
  <c r="G14" i="7"/>
  <c r="G6" i="7"/>
  <c r="G4" i="7"/>
  <c r="G26" i="7"/>
  <c r="G24" i="7"/>
  <c r="G28" i="7"/>
  <c r="G11" i="7"/>
  <c r="G22" i="7"/>
  <c r="G23" i="7"/>
  <c r="G19" i="7"/>
  <c r="G8" i="7"/>
  <c r="G10" i="7"/>
  <c r="G16" i="7"/>
  <c r="G25" i="7"/>
  <c r="G27" i="7"/>
  <c r="E27" i="9"/>
  <c r="E19" i="9"/>
  <c r="E2" i="9"/>
  <c r="E37" i="9"/>
  <c r="E43" i="9"/>
  <c r="E65" i="9"/>
  <c r="E4" i="9"/>
  <c r="E84" i="9"/>
  <c r="E9" i="9"/>
  <c r="E25" i="9"/>
  <c r="E205" i="9"/>
  <c r="E116" i="9"/>
  <c r="E68" i="9"/>
  <c r="E176" i="9"/>
  <c r="E70" i="9"/>
  <c r="E72" i="9"/>
  <c r="E136" i="9"/>
  <c r="E91" i="9"/>
  <c r="E74" i="9"/>
  <c r="E5" i="9"/>
  <c r="E95" i="9"/>
  <c r="E102" i="9"/>
  <c r="E66" i="9"/>
  <c r="E104" i="9"/>
  <c r="E71" i="9"/>
  <c r="E145" i="9"/>
  <c r="E31" i="9"/>
  <c r="E97" i="9"/>
  <c r="E60" i="9"/>
  <c r="E118" i="9"/>
  <c r="E210" i="9"/>
  <c r="E122" i="9"/>
  <c r="E154" i="9"/>
  <c r="E101" i="9"/>
  <c r="E8" i="9"/>
  <c r="E174" i="9"/>
  <c r="E230" i="9"/>
  <c r="E85" i="9"/>
  <c r="E127" i="9"/>
  <c r="E50" i="9"/>
  <c r="E130" i="9"/>
  <c r="E26" i="9"/>
  <c r="E137" i="9"/>
  <c r="E181" i="9"/>
  <c r="E22" i="9"/>
  <c r="E28" i="9"/>
  <c r="E17" i="9"/>
  <c r="E58" i="9"/>
  <c r="E187" i="9"/>
  <c r="E98" i="9"/>
  <c r="E14" i="9"/>
  <c r="E78" i="9"/>
  <c r="E35" i="9"/>
  <c r="E257" i="9"/>
  <c r="E83" i="9"/>
  <c r="E46" i="9"/>
  <c r="E48" i="9"/>
  <c r="E214" i="9"/>
  <c r="E215" i="9"/>
  <c r="E155" i="9"/>
  <c r="E106" i="9"/>
  <c r="E11" i="9"/>
  <c r="E159" i="9"/>
  <c r="E92" i="9"/>
  <c r="E52" i="9"/>
  <c r="E166" i="9"/>
  <c r="E55" i="9"/>
  <c r="E143" i="9"/>
  <c r="E144" i="9"/>
  <c r="E29" i="9"/>
  <c r="E146" i="9"/>
  <c r="E39" i="9"/>
  <c r="E94" i="9"/>
  <c r="E77" i="9"/>
  <c r="E263" i="9"/>
  <c r="E148" i="9"/>
  <c r="E246" i="9"/>
  <c r="E189" i="9"/>
  <c r="E209" i="9"/>
  <c r="E213" i="9"/>
  <c r="E227" i="9"/>
  <c r="E67" i="9"/>
  <c r="E196" i="9"/>
  <c r="E126" i="9"/>
  <c r="E105" i="9"/>
  <c r="E133" i="9"/>
  <c r="E157" i="9"/>
  <c r="E177" i="9"/>
  <c r="E10" i="9"/>
  <c r="E108" i="9"/>
  <c r="E135" i="9"/>
  <c r="E161" i="9"/>
  <c r="E162" i="9"/>
  <c r="E54" i="9"/>
  <c r="E256" i="9"/>
  <c r="E184" i="9"/>
  <c r="E111" i="9"/>
  <c r="E75" i="9"/>
  <c r="E13" i="9"/>
  <c r="E7" i="9"/>
  <c r="E96" i="9"/>
  <c r="E186" i="9"/>
  <c r="E33" i="9"/>
  <c r="E188" i="9"/>
  <c r="E62" i="9"/>
  <c r="E170" i="9"/>
  <c r="E34" i="9"/>
  <c r="E119" i="9"/>
  <c r="E190" i="9"/>
  <c r="E100" i="9"/>
  <c r="E36" i="9"/>
  <c r="E47" i="9"/>
  <c r="E275" i="9"/>
  <c r="E124" i="9"/>
  <c r="E229" i="9"/>
  <c r="E198" i="9"/>
  <c r="E24" i="9"/>
  <c r="E88" i="9"/>
  <c r="E107" i="9"/>
  <c r="E250" i="9"/>
  <c r="E158" i="9"/>
  <c r="E51" i="9"/>
  <c r="E3" i="9"/>
  <c r="E252" i="9"/>
  <c r="E138" i="9"/>
  <c r="E38" i="9"/>
  <c r="E266" i="9"/>
  <c r="E57" i="9"/>
  <c r="E40" i="9"/>
  <c r="E42" i="9"/>
  <c r="E99" i="9"/>
  <c r="E191" i="9"/>
  <c r="E195" i="9"/>
  <c r="E103" i="9"/>
  <c r="E197" i="9"/>
  <c r="E232" i="9"/>
  <c r="E132" i="9"/>
  <c r="E20" i="9"/>
  <c r="E87" i="9"/>
  <c r="E233" i="9"/>
  <c r="E201" i="9"/>
  <c r="E15" i="9"/>
  <c r="E109" i="9"/>
  <c r="E235" i="9"/>
  <c r="E183" i="9"/>
  <c r="E56" i="9"/>
  <c r="E30" i="9"/>
  <c r="E113" i="9"/>
  <c r="E268" i="9"/>
  <c r="E223" i="9"/>
  <c r="E147" i="9"/>
  <c r="E115" i="9"/>
  <c r="E117" i="9"/>
  <c r="E208" i="9"/>
  <c r="E64" i="9"/>
  <c r="E82" i="9"/>
  <c r="E211" i="9"/>
  <c r="E192" i="9"/>
  <c r="E153" i="9"/>
  <c r="E173" i="9"/>
  <c r="E249" i="9"/>
  <c r="E228" i="9"/>
  <c r="E194" i="9"/>
  <c r="E216" i="9"/>
  <c r="E128" i="9"/>
  <c r="E129" i="9"/>
  <c r="E131" i="9"/>
  <c r="E156" i="9"/>
  <c r="E86" i="9"/>
  <c r="E134" i="9"/>
  <c r="E217" i="9"/>
  <c r="E251" i="9"/>
  <c r="E73" i="9"/>
  <c r="E253" i="9"/>
  <c r="E160" i="9"/>
  <c r="E139" i="9"/>
  <c r="E141" i="9"/>
  <c r="E163" i="9"/>
  <c r="E219" i="9"/>
  <c r="E110" i="9"/>
  <c r="E237" i="9"/>
  <c r="E238" i="9"/>
  <c r="E239" i="9"/>
  <c r="E267" i="9"/>
  <c r="E167" i="9"/>
  <c r="E241" i="9"/>
  <c r="E112" i="9"/>
  <c r="E242" i="9"/>
  <c r="E169" i="9"/>
  <c r="E206" i="9"/>
  <c r="E59" i="9"/>
  <c r="E79" i="9"/>
  <c r="E63" i="9"/>
  <c r="E18" i="9"/>
  <c r="E225" i="9"/>
  <c r="E120" i="9"/>
  <c r="E274" i="9"/>
  <c r="E193" i="9"/>
  <c r="E69" i="9"/>
  <c r="E125" i="9"/>
  <c r="E199" i="9"/>
  <c r="E265" i="9"/>
  <c r="E21" i="9"/>
  <c r="E53" i="9"/>
  <c r="E182" i="9"/>
  <c r="E142" i="9"/>
  <c r="E204" i="9"/>
  <c r="E93" i="9"/>
  <c r="E23" i="9"/>
  <c r="E264" i="9"/>
  <c r="E244" i="9"/>
  <c r="E114" i="9"/>
  <c r="E32" i="9"/>
  <c r="E61" i="9"/>
  <c r="E150" i="9"/>
  <c r="E81" i="9"/>
  <c r="E121" i="9"/>
  <c r="E277" i="9"/>
  <c r="E172" i="9"/>
  <c r="E259" i="9"/>
  <c r="E49" i="9"/>
  <c r="E175" i="9"/>
  <c r="E231" i="9"/>
  <c r="E89" i="9"/>
  <c r="E200" i="9"/>
  <c r="E179" i="9"/>
  <c r="E234" i="9"/>
  <c r="E218" i="9"/>
  <c r="E140" i="9"/>
  <c r="E236" i="9"/>
  <c r="E164" i="9"/>
  <c r="E12" i="9"/>
  <c r="E165" i="9"/>
  <c r="E221" i="9"/>
  <c r="E222" i="9"/>
  <c r="E240" i="9"/>
  <c r="E168" i="9"/>
  <c r="E41" i="9"/>
  <c r="E269" i="9"/>
  <c r="E278" i="9"/>
  <c r="E243" i="9"/>
  <c r="E245" i="9"/>
  <c r="E45" i="9"/>
  <c r="E151" i="9"/>
  <c r="E152" i="9"/>
  <c r="E258" i="9"/>
  <c r="E123" i="9"/>
  <c r="E180" i="9"/>
  <c r="E202" i="9"/>
  <c r="E255" i="9"/>
  <c r="E261" i="9"/>
  <c r="E279" i="9"/>
  <c r="E224" i="9"/>
  <c r="E207" i="9"/>
  <c r="E80" i="9"/>
  <c r="E272" i="9"/>
  <c r="E276" i="9"/>
  <c r="E178" i="9"/>
  <c r="E90" i="9"/>
  <c r="E16" i="9"/>
  <c r="E220" i="9"/>
  <c r="E203" i="9"/>
  <c r="E6" i="9"/>
  <c r="E273" i="9"/>
  <c r="E185" i="9"/>
  <c r="E44" i="9"/>
  <c r="E149" i="9"/>
  <c r="E248" i="9"/>
  <c r="E76" i="9"/>
  <c r="E226" i="9"/>
  <c r="E260" i="9"/>
  <c r="E171" i="9"/>
  <c r="E254" i="9"/>
  <c r="E262" i="9"/>
  <c r="E271" i="9"/>
  <c r="E270" i="9"/>
  <c r="J5" i="1"/>
  <c r="M5" i="1"/>
  <c r="N5" i="1" s="1"/>
  <c r="Q5" i="1"/>
  <c r="R5" i="1" s="1"/>
  <c r="T5" i="1"/>
  <c r="V5" i="1"/>
  <c r="Y5" i="1"/>
  <c r="Z5" i="1" s="1"/>
  <c r="AC5" i="1"/>
  <c r="AD5" i="1" s="1"/>
  <c r="AF5" i="1"/>
  <c r="AK5" i="1"/>
  <c r="AL5" i="1" s="1"/>
  <c r="AN5" i="1"/>
  <c r="AP5" i="1"/>
  <c r="AU5" i="1"/>
  <c r="AV5" i="1" s="1"/>
  <c r="AX5" i="1"/>
  <c r="BB5" i="1"/>
  <c r="BC5" i="1" s="1"/>
  <c r="BE5" i="1"/>
  <c r="BH5" i="1"/>
  <c r="BI5" i="1" s="1"/>
  <c r="BL5" i="1"/>
  <c r="BM5" i="1" s="1"/>
  <c r="BS5" i="1"/>
  <c r="BT5" i="1" s="1"/>
  <c r="BV5" i="1"/>
  <c r="BX5" i="1"/>
  <c r="BZ5" i="1"/>
  <c r="CB5" i="1"/>
  <c r="CD5" i="1"/>
  <c r="G6" i="1"/>
  <c r="H6" i="1" s="1"/>
  <c r="J6" i="1"/>
  <c r="M6" i="1"/>
  <c r="N6" i="1" s="1"/>
  <c r="Q6" i="1"/>
  <c r="R6" i="1" s="1"/>
  <c r="T6" i="1"/>
  <c r="V6" i="1"/>
  <c r="Y6" i="1"/>
  <c r="Z6" i="1" s="1"/>
  <c r="AC6" i="1"/>
  <c r="AD6" i="1" s="1"/>
  <c r="AF6" i="1"/>
  <c r="AK6" i="1"/>
  <c r="AL6" i="1" s="1"/>
  <c r="AN6" i="1"/>
  <c r="AP6" i="1"/>
  <c r="AU6" i="1"/>
  <c r="AV6" i="1" s="1"/>
  <c r="AX6" i="1"/>
  <c r="BB6" i="1"/>
  <c r="BC6" i="1" s="1"/>
  <c r="BE6" i="1"/>
  <c r="BH6" i="1"/>
  <c r="BI6" i="1" s="1"/>
  <c r="BL6" i="1"/>
  <c r="BM6" i="1" s="1"/>
  <c r="BS6" i="1"/>
  <c r="BT6" i="1" s="1"/>
  <c r="BV6" i="1"/>
  <c r="BX6" i="1"/>
  <c r="BZ6" i="1"/>
  <c r="CB6" i="1"/>
  <c r="CD6" i="1"/>
  <c r="G7" i="1"/>
  <c r="H7" i="1" s="1"/>
  <c r="J7" i="1"/>
  <c r="M7" i="1"/>
  <c r="N7" i="1" s="1"/>
  <c r="Q7" i="1"/>
  <c r="R7" i="1" s="1"/>
  <c r="T7" i="1"/>
  <c r="V7" i="1"/>
  <c r="Y7" i="1"/>
  <c r="Z7" i="1" s="1"/>
  <c r="AC7" i="1"/>
  <c r="AD7" i="1" s="1"/>
  <c r="AF7" i="1"/>
  <c r="AK7" i="1"/>
  <c r="AL7" i="1" s="1"/>
  <c r="AN7" i="1"/>
  <c r="AP7" i="1"/>
  <c r="AU7" i="1"/>
  <c r="AV7" i="1" s="1"/>
  <c r="AX7" i="1"/>
  <c r="BB7" i="1"/>
  <c r="BC7" i="1" s="1"/>
  <c r="BE7" i="1"/>
  <c r="BH7" i="1"/>
  <c r="BI7" i="1" s="1"/>
  <c r="BL7" i="1"/>
  <c r="BM7" i="1" s="1"/>
  <c r="BS7" i="1"/>
  <c r="BT7" i="1" s="1"/>
  <c r="BV7" i="1"/>
  <c r="BX7" i="1"/>
  <c r="BZ7" i="1"/>
  <c r="CB7" i="1"/>
  <c r="CD7" i="1"/>
  <c r="G8" i="1"/>
  <c r="H8" i="1" s="1"/>
  <c r="J8" i="1"/>
  <c r="M8" i="1"/>
  <c r="N8" i="1" s="1"/>
  <c r="Q8" i="1"/>
  <c r="R8" i="1" s="1"/>
  <c r="T8" i="1"/>
  <c r="V8" i="1"/>
  <c r="Y8" i="1"/>
  <c r="Z8" i="1" s="1"/>
  <c r="AC8" i="1"/>
  <c r="AD8" i="1" s="1"/>
  <c r="AF8" i="1"/>
  <c r="AK8" i="1"/>
  <c r="AL8" i="1" s="1"/>
  <c r="AN8" i="1"/>
  <c r="AP8" i="1"/>
  <c r="AU8" i="1"/>
  <c r="AV8" i="1" s="1"/>
  <c r="AX8" i="1"/>
  <c r="BB8" i="1"/>
  <c r="BC8" i="1" s="1"/>
  <c r="BE8" i="1"/>
  <c r="BH8" i="1"/>
  <c r="BI8" i="1" s="1"/>
  <c r="BL8" i="1"/>
  <c r="BM8" i="1" s="1"/>
  <c r="BS8" i="1"/>
  <c r="BT8" i="1" s="1"/>
  <c r="BV8" i="1"/>
  <c r="BX8" i="1"/>
  <c r="BZ8" i="1"/>
  <c r="CB8" i="1"/>
  <c r="CD8" i="1"/>
  <c r="G10" i="1"/>
  <c r="H10" i="1" s="1"/>
  <c r="J10" i="1"/>
  <c r="M10" i="1"/>
  <c r="N10" i="1" s="1"/>
  <c r="Q10" i="1"/>
  <c r="R10" i="1" s="1"/>
  <c r="T10" i="1"/>
  <c r="V10" i="1"/>
  <c r="Y10" i="1"/>
  <c r="Z10" i="1" s="1"/>
  <c r="AC10" i="1"/>
  <c r="AD10" i="1" s="1"/>
  <c r="AF10" i="1"/>
  <c r="AK10" i="1"/>
  <c r="AL10" i="1" s="1"/>
  <c r="AN10" i="1"/>
  <c r="AP10" i="1"/>
  <c r="AU10" i="1"/>
  <c r="AV10" i="1" s="1"/>
  <c r="AX10" i="1"/>
  <c r="BB10" i="1"/>
  <c r="BC10" i="1" s="1"/>
  <c r="BE10" i="1"/>
  <c r="BH10" i="1"/>
  <c r="BI10" i="1" s="1"/>
  <c r="BL10" i="1"/>
  <c r="BM10" i="1" s="1"/>
  <c r="BS10" i="1"/>
  <c r="BT10" i="1" s="1"/>
  <c r="BV10" i="1"/>
  <c r="BX10" i="1"/>
  <c r="BZ10" i="1"/>
  <c r="CB10" i="1"/>
  <c r="CD10" i="1"/>
  <c r="G9" i="1"/>
  <c r="H9" i="1" s="1"/>
  <c r="J9" i="1"/>
  <c r="M9" i="1"/>
  <c r="N9" i="1" s="1"/>
  <c r="Q9" i="1"/>
  <c r="R9" i="1" s="1"/>
  <c r="T9" i="1"/>
  <c r="V9" i="1"/>
  <c r="Y9" i="1"/>
  <c r="Z9" i="1" s="1"/>
  <c r="AC9" i="1"/>
  <c r="AD9" i="1" s="1"/>
  <c r="AF9" i="1"/>
  <c r="AL9" i="1"/>
  <c r="AN9" i="1"/>
  <c r="AP9" i="1"/>
  <c r="AU9" i="1"/>
  <c r="AV9" i="1" s="1"/>
  <c r="AX9" i="1"/>
  <c r="BB9" i="1"/>
  <c r="BC9" i="1" s="1"/>
  <c r="BE9" i="1"/>
  <c r="BH9" i="1"/>
  <c r="BI9" i="1" s="1"/>
  <c r="BL9" i="1"/>
  <c r="BM9" i="1" s="1"/>
  <c r="BS9" i="1"/>
  <c r="BT9" i="1" s="1"/>
  <c r="BV9" i="1"/>
  <c r="BX9" i="1"/>
  <c r="BZ9" i="1"/>
  <c r="CB9" i="1"/>
  <c r="CD9" i="1"/>
  <c r="G11" i="1"/>
  <c r="H11" i="1" s="1"/>
  <c r="J11" i="1"/>
  <c r="M11" i="1"/>
  <c r="N11" i="1" s="1"/>
  <c r="Q11" i="1"/>
  <c r="R11" i="1" s="1"/>
  <c r="T11" i="1"/>
  <c r="V11" i="1"/>
  <c r="Y11" i="1"/>
  <c r="Z11" i="1" s="1"/>
  <c r="AC11" i="1"/>
  <c r="AD11" i="1" s="1"/>
  <c r="AF11" i="1"/>
  <c r="AK11" i="1"/>
  <c r="AL11" i="1" s="1"/>
  <c r="AN11" i="1"/>
  <c r="AP11" i="1"/>
  <c r="AU11" i="1"/>
  <c r="AV11" i="1" s="1"/>
  <c r="AX11" i="1"/>
  <c r="BB11" i="1"/>
  <c r="BC11" i="1" s="1"/>
  <c r="BE11" i="1"/>
  <c r="BH11" i="1"/>
  <c r="BI11" i="1" s="1"/>
  <c r="BL11" i="1"/>
  <c r="BM11" i="1" s="1"/>
  <c r="BS11" i="1"/>
  <c r="BT11" i="1" s="1"/>
  <c r="BV11" i="1"/>
  <c r="BX11" i="1"/>
  <c r="BZ11" i="1"/>
  <c r="CB11" i="1"/>
  <c r="CD11" i="1"/>
  <c r="G12" i="1"/>
  <c r="H12" i="1" s="1"/>
  <c r="J12" i="1"/>
  <c r="M12" i="1"/>
  <c r="N12" i="1" s="1"/>
  <c r="Q12" i="1"/>
  <c r="R12" i="1" s="1"/>
  <c r="T12" i="1"/>
  <c r="V12" i="1"/>
  <c r="Y12" i="1"/>
  <c r="Z12" i="1" s="1"/>
  <c r="AC12" i="1"/>
  <c r="AD12" i="1" s="1"/>
  <c r="AF12" i="1"/>
  <c r="AK12" i="1"/>
  <c r="AL12" i="1" s="1"/>
  <c r="AN12" i="1"/>
  <c r="AP12" i="1"/>
  <c r="AU12" i="1"/>
  <c r="AV12" i="1" s="1"/>
  <c r="AX12" i="1"/>
  <c r="BB12" i="1"/>
  <c r="BC12" i="1" s="1"/>
  <c r="BE12" i="1"/>
  <c r="BH12" i="1"/>
  <c r="BI12" i="1" s="1"/>
  <c r="BL12" i="1"/>
  <c r="BM12" i="1" s="1"/>
  <c r="BS12" i="1"/>
  <c r="BT12" i="1" s="1"/>
  <c r="BX12" i="1"/>
  <c r="BZ12" i="1"/>
  <c r="CB12" i="1"/>
  <c r="CD12" i="1"/>
  <c r="G13" i="1"/>
  <c r="H13" i="1" s="1"/>
  <c r="J13" i="1"/>
  <c r="M13" i="1"/>
  <c r="N13" i="1" s="1"/>
  <c r="Q13" i="1"/>
  <c r="R13" i="1" s="1"/>
  <c r="T13" i="1"/>
  <c r="V13" i="1"/>
  <c r="Y13" i="1"/>
  <c r="Z13" i="1" s="1"/>
  <c r="AC13" i="1"/>
  <c r="AD13" i="1" s="1"/>
  <c r="AF13" i="1"/>
  <c r="AK13" i="1"/>
  <c r="AL13" i="1" s="1"/>
  <c r="AN13" i="1"/>
  <c r="AP13" i="1"/>
  <c r="AU13" i="1"/>
  <c r="AV13" i="1" s="1"/>
  <c r="AX13" i="1"/>
  <c r="BB13" i="1"/>
  <c r="BC13" i="1" s="1"/>
  <c r="BE13" i="1"/>
  <c r="BH13" i="1"/>
  <c r="BI13" i="1" s="1"/>
  <c r="BL13" i="1"/>
  <c r="BM13" i="1" s="1"/>
  <c r="BS13" i="1"/>
  <c r="BT13" i="1" s="1"/>
  <c r="BX13" i="1"/>
  <c r="BZ13" i="1"/>
  <c r="CB13" i="1"/>
  <c r="CD13" i="1"/>
  <c r="G15" i="1"/>
  <c r="H15" i="1" s="1"/>
  <c r="J15" i="1"/>
  <c r="M15" i="1"/>
  <c r="N15" i="1" s="1"/>
  <c r="Q15" i="1"/>
  <c r="R15" i="1" s="1"/>
  <c r="T15" i="1"/>
  <c r="V15" i="1"/>
  <c r="Y15" i="1"/>
  <c r="Z15" i="1" s="1"/>
  <c r="AC15" i="1"/>
  <c r="AD15" i="1" s="1"/>
  <c r="AF15" i="1"/>
  <c r="AK15" i="1"/>
  <c r="AL15" i="1" s="1"/>
  <c r="AN15" i="1"/>
  <c r="AP15" i="1"/>
  <c r="AU15" i="1"/>
  <c r="AV15" i="1" s="1"/>
  <c r="AX15" i="1"/>
  <c r="BB15" i="1"/>
  <c r="BC15" i="1" s="1"/>
  <c r="BE15" i="1"/>
  <c r="BH15" i="1"/>
  <c r="BI15" i="1" s="1"/>
  <c r="BL15" i="1"/>
  <c r="BM15" i="1" s="1"/>
  <c r="BS15" i="1"/>
  <c r="BT15" i="1" s="1"/>
  <c r="BV15" i="1"/>
  <c r="BX15" i="1"/>
  <c r="BZ15" i="1"/>
  <c r="CB15" i="1"/>
  <c r="CD15" i="1"/>
  <c r="G16" i="1"/>
  <c r="H16" i="1" s="1"/>
  <c r="J16" i="1"/>
  <c r="M16" i="1"/>
  <c r="N16" i="1" s="1"/>
  <c r="Q16" i="1"/>
  <c r="R16" i="1" s="1"/>
  <c r="T16" i="1"/>
  <c r="V16" i="1"/>
  <c r="Y16" i="1"/>
  <c r="Z16" i="1" s="1"/>
  <c r="AC16" i="1"/>
  <c r="AD16" i="1" s="1"/>
  <c r="AF16" i="1"/>
  <c r="AK16" i="1"/>
  <c r="AL16" i="1" s="1"/>
  <c r="AN16" i="1"/>
  <c r="AP16" i="1"/>
  <c r="AU16" i="1"/>
  <c r="AV16" i="1" s="1"/>
  <c r="AX16" i="1"/>
  <c r="BB16" i="1"/>
  <c r="BC16" i="1" s="1"/>
  <c r="BE16" i="1"/>
  <c r="BH16" i="1"/>
  <c r="BI16" i="1" s="1"/>
  <c r="BL16" i="1"/>
  <c r="BM16" i="1" s="1"/>
  <c r="BS16" i="1"/>
  <c r="BT16" i="1" s="1"/>
  <c r="BV16" i="1"/>
  <c r="BX16" i="1"/>
  <c r="BZ16" i="1"/>
  <c r="CB16" i="1"/>
  <c r="CD16" i="1"/>
  <c r="J14" i="1"/>
  <c r="M14" i="1"/>
  <c r="N14" i="1" s="1"/>
  <c r="Q14" i="1"/>
  <c r="R14" i="1" s="1"/>
  <c r="T14" i="1"/>
  <c r="V14" i="1"/>
  <c r="Y14" i="1"/>
  <c r="Z14" i="1" s="1"/>
  <c r="AC14" i="1"/>
  <c r="AD14" i="1" s="1"/>
  <c r="AF14" i="1"/>
  <c r="AK14" i="1"/>
  <c r="AL14" i="1" s="1"/>
  <c r="AN14" i="1"/>
  <c r="AP14" i="1"/>
  <c r="AU14" i="1"/>
  <c r="AV14" i="1" s="1"/>
  <c r="AX14" i="1"/>
  <c r="BB14" i="1"/>
  <c r="BC14" i="1" s="1"/>
  <c r="BE14" i="1"/>
  <c r="BH14" i="1"/>
  <c r="BI14" i="1" s="1"/>
  <c r="BL14" i="1"/>
  <c r="BM14" i="1" s="1"/>
  <c r="BS14" i="1"/>
  <c r="BT14" i="1" s="1"/>
  <c r="BV14" i="1"/>
  <c r="BX14" i="1"/>
  <c r="BZ14" i="1"/>
  <c r="CB14" i="1"/>
  <c r="CD14" i="1"/>
  <c r="G17" i="1"/>
  <c r="H17" i="1" s="1"/>
  <c r="J17" i="1"/>
  <c r="M17" i="1"/>
  <c r="N17" i="1" s="1"/>
  <c r="Q17" i="1"/>
  <c r="R17" i="1" s="1"/>
  <c r="T17" i="1"/>
  <c r="V17" i="1"/>
  <c r="Y17" i="1"/>
  <c r="Z17" i="1" s="1"/>
  <c r="AC17" i="1"/>
  <c r="AD17" i="1" s="1"/>
  <c r="AF17" i="1"/>
  <c r="AK17" i="1"/>
  <c r="AL17" i="1" s="1"/>
  <c r="AN17" i="1"/>
  <c r="AP17" i="1"/>
  <c r="AU17" i="1"/>
  <c r="AV17" i="1" s="1"/>
  <c r="AX17" i="1"/>
  <c r="BB17" i="1"/>
  <c r="BC17" i="1" s="1"/>
  <c r="BE17" i="1"/>
  <c r="BH17" i="1"/>
  <c r="BI17" i="1" s="1"/>
  <c r="BL17" i="1"/>
  <c r="BM17" i="1" s="1"/>
  <c r="BS17" i="1"/>
  <c r="BT17" i="1" s="1"/>
  <c r="BV17" i="1"/>
  <c r="BX17" i="1"/>
  <c r="BZ17" i="1"/>
  <c r="CB17" i="1"/>
  <c r="CD17" i="1"/>
  <c r="G18" i="1"/>
  <c r="H18" i="1" s="1"/>
  <c r="J18" i="1"/>
  <c r="M18" i="1"/>
  <c r="N18" i="1" s="1"/>
  <c r="Q18" i="1"/>
  <c r="R18" i="1" s="1"/>
  <c r="T18" i="1"/>
  <c r="V18" i="1"/>
  <c r="Y18" i="1"/>
  <c r="Z18" i="1" s="1"/>
  <c r="AC18" i="1"/>
  <c r="AD18" i="1" s="1"/>
  <c r="AF18" i="1"/>
  <c r="AK18" i="1"/>
  <c r="AL18" i="1" s="1"/>
  <c r="AN18" i="1"/>
  <c r="AP18" i="1"/>
  <c r="AU18" i="1"/>
  <c r="AV18" i="1" s="1"/>
  <c r="AX18" i="1"/>
  <c r="BB18" i="1"/>
  <c r="BC18" i="1" s="1"/>
  <c r="BE18" i="1"/>
  <c r="BH18" i="1"/>
  <c r="BI18" i="1" s="1"/>
  <c r="BL18" i="1"/>
  <c r="BM18" i="1" s="1"/>
  <c r="BS18" i="1"/>
  <c r="BT18" i="1" s="1"/>
  <c r="BV18" i="1"/>
  <c r="BX18" i="1"/>
  <c r="BZ18" i="1"/>
  <c r="CB18" i="1"/>
  <c r="CD18" i="1"/>
  <c r="G19" i="1"/>
  <c r="H19" i="1" s="1"/>
  <c r="J19" i="1"/>
  <c r="M19" i="1"/>
  <c r="N19" i="1" s="1"/>
  <c r="Q19" i="1"/>
  <c r="R19" i="1" s="1"/>
  <c r="T19" i="1"/>
  <c r="V19" i="1"/>
  <c r="Y19" i="1"/>
  <c r="Z19" i="1" s="1"/>
  <c r="AC19" i="1"/>
  <c r="AD19" i="1" s="1"/>
  <c r="AF19" i="1"/>
  <c r="AK19" i="1"/>
  <c r="AL19" i="1" s="1"/>
  <c r="AN19" i="1"/>
  <c r="AP19" i="1"/>
  <c r="AU19" i="1"/>
  <c r="AV19" i="1" s="1"/>
  <c r="AX19" i="1"/>
  <c r="BB19" i="1"/>
  <c r="BC19" i="1" s="1"/>
  <c r="BE19" i="1"/>
  <c r="BH19" i="1"/>
  <c r="BI19" i="1" s="1"/>
  <c r="BL19" i="1"/>
  <c r="BM19" i="1" s="1"/>
  <c r="BS19" i="1"/>
  <c r="BT19" i="1" s="1"/>
  <c r="BV19" i="1"/>
  <c r="BX19" i="1"/>
  <c r="BZ19" i="1"/>
  <c r="CB19" i="1"/>
  <c r="CD19" i="1"/>
  <c r="J20" i="1"/>
  <c r="M20" i="1"/>
  <c r="N20" i="1" s="1"/>
  <c r="Q20" i="1"/>
  <c r="R20" i="1" s="1"/>
  <c r="T20" i="1"/>
  <c r="V20" i="1"/>
  <c r="Y20" i="1"/>
  <c r="Z20" i="1" s="1"/>
  <c r="AC20" i="1"/>
  <c r="AD20" i="1" s="1"/>
  <c r="AF20" i="1"/>
  <c r="AK20" i="1"/>
  <c r="AL20" i="1" s="1"/>
  <c r="AN20" i="1"/>
  <c r="AP20" i="1"/>
  <c r="AU20" i="1"/>
  <c r="AV20" i="1" s="1"/>
  <c r="AX20" i="1"/>
  <c r="BB20" i="1"/>
  <c r="BC20" i="1" s="1"/>
  <c r="BE20" i="1"/>
  <c r="BH20" i="1"/>
  <c r="BI20" i="1" s="1"/>
  <c r="BL20" i="1"/>
  <c r="BM20" i="1" s="1"/>
  <c r="BS20" i="1"/>
  <c r="BT20" i="1" s="1"/>
  <c r="BV20" i="1"/>
  <c r="BX20" i="1"/>
  <c r="BZ20" i="1"/>
  <c r="CB20" i="1"/>
  <c r="CD20" i="1"/>
  <c r="J21" i="1"/>
  <c r="M21" i="1"/>
  <c r="N21" i="1" s="1"/>
  <c r="Q21" i="1"/>
  <c r="R21" i="1" s="1"/>
  <c r="T21" i="1"/>
  <c r="V21" i="1"/>
  <c r="Y21" i="1"/>
  <c r="Z21" i="1" s="1"/>
  <c r="AC21" i="1"/>
  <c r="AD21" i="1" s="1"/>
  <c r="AF21" i="1"/>
  <c r="AK21" i="1"/>
  <c r="AL21" i="1" s="1"/>
  <c r="AN21" i="1"/>
  <c r="AP21" i="1"/>
  <c r="AU21" i="1"/>
  <c r="AV21" i="1" s="1"/>
  <c r="AX21" i="1"/>
  <c r="BB21" i="1"/>
  <c r="BC21" i="1" s="1"/>
  <c r="BE21" i="1"/>
  <c r="BH21" i="1"/>
  <c r="BI21" i="1" s="1"/>
  <c r="BL21" i="1"/>
  <c r="BM21" i="1" s="1"/>
  <c r="BS21" i="1"/>
  <c r="BT21" i="1" s="1"/>
  <c r="BV21" i="1"/>
  <c r="BX21" i="1"/>
  <c r="BZ21" i="1"/>
  <c r="CB21" i="1"/>
  <c r="CD21" i="1"/>
  <c r="J22" i="1"/>
  <c r="M22" i="1"/>
  <c r="N22" i="1" s="1"/>
  <c r="Q22" i="1"/>
  <c r="R22" i="1" s="1"/>
  <c r="T22" i="1"/>
  <c r="V22" i="1"/>
  <c r="Y22" i="1"/>
  <c r="Z22" i="1" s="1"/>
  <c r="AC22" i="1"/>
  <c r="AD22" i="1" s="1"/>
  <c r="AF22" i="1"/>
  <c r="AK22" i="1"/>
  <c r="AL22" i="1" s="1"/>
  <c r="AN22" i="1"/>
  <c r="AP22" i="1"/>
  <c r="AU22" i="1"/>
  <c r="AV22" i="1" s="1"/>
  <c r="AX22" i="1"/>
  <c r="BB22" i="1"/>
  <c r="BC22" i="1" s="1"/>
  <c r="BE22" i="1"/>
  <c r="BH22" i="1"/>
  <c r="BI22" i="1" s="1"/>
  <c r="BL22" i="1"/>
  <c r="BM22" i="1" s="1"/>
  <c r="BT22" i="1"/>
  <c r="BV22" i="1"/>
  <c r="BX22" i="1"/>
  <c r="BZ22" i="1"/>
  <c r="CB22" i="1"/>
  <c r="CD22" i="1"/>
  <c r="G25" i="1"/>
  <c r="H25" i="1" s="1"/>
  <c r="J25" i="1"/>
  <c r="M25" i="1"/>
  <c r="N25" i="1" s="1"/>
  <c r="Q25" i="1"/>
  <c r="R25" i="1" s="1"/>
  <c r="T25" i="1"/>
  <c r="V25" i="1"/>
  <c r="Y25" i="1"/>
  <c r="Z25" i="1" s="1"/>
  <c r="AC25" i="1"/>
  <c r="AD25" i="1" s="1"/>
  <c r="AF25" i="1"/>
  <c r="AK25" i="1"/>
  <c r="AL25" i="1" s="1"/>
  <c r="AN25" i="1"/>
  <c r="AP25" i="1"/>
  <c r="AU25" i="1"/>
  <c r="AV25" i="1" s="1"/>
  <c r="AX25" i="1"/>
  <c r="BB25" i="1"/>
  <c r="BC25" i="1" s="1"/>
  <c r="BE25" i="1"/>
  <c r="BH25" i="1"/>
  <c r="BI25" i="1" s="1"/>
  <c r="BL25" i="1"/>
  <c r="BM25" i="1" s="1"/>
  <c r="BS25" i="1"/>
  <c r="BT25" i="1" s="1"/>
  <c r="BV25" i="1"/>
  <c r="BX25" i="1"/>
  <c r="BZ25" i="1"/>
  <c r="CB25" i="1"/>
  <c r="CD25" i="1"/>
  <c r="G26" i="1"/>
  <c r="H26" i="1" s="1"/>
  <c r="J26" i="1"/>
  <c r="M26" i="1"/>
  <c r="N26" i="1" s="1"/>
  <c r="Q26" i="1"/>
  <c r="R26" i="1" s="1"/>
  <c r="T26" i="1"/>
  <c r="V26" i="1"/>
  <c r="Y26" i="1"/>
  <c r="Z26" i="1" s="1"/>
  <c r="AC26" i="1"/>
  <c r="AD26" i="1" s="1"/>
  <c r="AF26" i="1"/>
  <c r="AK26" i="1"/>
  <c r="AL26" i="1" s="1"/>
  <c r="AN26" i="1"/>
  <c r="AP26" i="1"/>
  <c r="AU26" i="1"/>
  <c r="AV26" i="1" s="1"/>
  <c r="AX26" i="1"/>
  <c r="BB26" i="1"/>
  <c r="BC26" i="1" s="1"/>
  <c r="BE26" i="1"/>
  <c r="BH26" i="1"/>
  <c r="BI26" i="1" s="1"/>
  <c r="BL26" i="1"/>
  <c r="BM26" i="1" s="1"/>
  <c r="BS26" i="1"/>
  <c r="BT26" i="1" s="1"/>
  <c r="BV26" i="1"/>
  <c r="BX26" i="1"/>
  <c r="BZ26" i="1"/>
  <c r="CB26" i="1"/>
  <c r="CD26" i="1"/>
  <c r="G24" i="1"/>
  <c r="H24" i="1" s="1"/>
  <c r="J24" i="1"/>
  <c r="M24" i="1"/>
  <c r="N24" i="1" s="1"/>
  <c r="Q24" i="1"/>
  <c r="R24" i="1" s="1"/>
  <c r="T24" i="1"/>
  <c r="V24" i="1"/>
  <c r="Y24" i="1"/>
  <c r="Z24" i="1" s="1"/>
  <c r="AC24" i="1"/>
  <c r="AD24" i="1" s="1"/>
  <c r="AF24" i="1"/>
  <c r="AK24" i="1"/>
  <c r="AL24" i="1" s="1"/>
  <c r="AN24" i="1"/>
  <c r="AP24" i="1"/>
  <c r="AU24" i="1"/>
  <c r="AV24" i="1" s="1"/>
  <c r="AX24" i="1"/>
  <c r="BB24" i="1"/>
  <c r="BC24" i="1" s="1"/>
  <c r="BE24" i="1"/>
  <c r="BH24" i="1"/>
  <c r="BI24" i="1" s="1"/>
  <c r="BL24" i="1"/>
  <c r="BM24" i="1" s="1"/>
  <c r="BS24" i="1"/>
  <c r="BT24" i="1" s="1"/>
  <c r="BV24" i="1"/>
  <c r="BX24" i="1"/>
  <c r="BZ24" i="1"/>
  <c r="CB24" i="1"/>
  <c r="CD24" i="1"/>
  <c r="G23" i="1"/>
  <c r="H23" i="1" s="1"/>
  <c r="J23" i="1"/>
  <c r="M23" i="1"/>
  <c r="N23" i="1" s="1"/>
  <c r="Q23" i="1"/>
  <c r="R23" i="1" s="1"/>
  <c r="T23" i="1"/>
  <c r="V23" i="1"/>
  <c r="Y23" i="1"/>
  <c r="Z23" i="1" s="1"/>
  <c r="AC23" i="1"/>
  <c r="AD23" i="1" s="1"/>
  <c r="AF23" i="1"/>
  <c r="AK23" i="1"/>
  <c r="AL23" i="1" s="1"/>
  <c r="AN23" i="1"/>
  <c r="AP23" i="1"/>
  <c r="AU23" i="1"/>
  <c r="AV23" i="1" s="1"/>
  <c r="AX23" i="1"/>
  <c r="BB23" i="1"/>
  <c r="BC23" i="1" s="1"/>
  <c r="BE23" i="1"/>
  <c r="BH23" i="1"/>
  <c r="BI23" i="1" s="1"/>
  <c r="BL23" i="1"/>
  <c r="BM23" i="1" s="1"/>
  <c r="BS23" i="1"/>
  <c r="BT23" i="1" s="1"/>
  <c r="BV23" i="1"/>
  <c r="BX23" i="1"/>
  <c r="BZ23" i="1"/>
  <c r="CB23" i="1"/>
  <c r="CD23" i="1"/>
  <c r="G27" i="1"/>
  <c r="H27" i="1" s="1"/>
  <c r="J27" i="1"/>
  <c r="M27" i="1"/>
  <c r="N27" i="1" s="1"/>
  <c r="Q27" i="1"/>
  <c r="R27" i="1" s="1"/>
  <c r="T27" i="1"/>
  <c r="V27" i="1"/>
  <c r="Y27" i="1"/>
  <c r="Z27" i="1" s="1"/>
  <c r="AC27" i="1"/>
  <c r="AD27" i="1" s="1"/>
  <c r="AF27" i="1"/>
  <c r="AK27" i="1"/>
  <c r="AL27" i="1" s="1"/>
  <c r="AN27" i="1"/>
  <c r="AP27" i="1"/>
  <c r="AU27" i="1"/>
  <c r="AV27" i="1" s="1"/>
  <c r="AX27" i="1"/>
  <c r="BB27" i="1"/>
  <c r="BC27" i="1" s="1"/>
  <c r="BE27" i="1"/>
  <c r="BH27" i="1"/>
  <c r="BI27" i="1" s="1"/>
  <c r="BL27" i="1"/>
  <c r="BM27" i="1" s="1"/>
  <c r="BS27" i="1"/>
  <c r="BT27" i="1" s="1"/>
  <c r="BV27" i="1"/>
  <c r="BX27" i="1"/>
  <c r="BZ27" i="1"/>
  <c r="CB27" i="1"/>
  <c r="CD27" i="1"/>
  <c r="G28" i="1"/>
  <c r="H28" i="1" s="1"/>
  <c r="J28" i="1"/>
  <c r="M28" i="1"/>
  <c r="N28" i="1" s="1"/>
  <c r="Q28" i="1"/>
  <c r="R28" i="1" s="1"/>
  <c r="T28" i="1"/>
  <c r="V28" i="1"/>
  <c r="Y28" i="1"/>
  <c r="Z28" i="1" s="1"/>
  <c r="AC28" i="1"/>
  <c r="AD28" i="1" s="1"/>
  <c r="AF28" i="1"/>
  <c r="AK28" i="1"/>
  <c r="AL28" i="1" s="1"/>
  <c r="AN28" i="1"/>
  <c r="AP28" i="1"/>
  <c r="AU28" i="1"/>
  <c r="AV28" i="1" s="1"/>
  <c r="AX28" i="1"/>
  <c r="BB28" i="1"/>
  <c r="BC28" i="1" s="1"/>
  <c r="BE28" i="1"/>
  <c r="BH28" i="1"/>
  <c r="BI28" i="1" s="1"/>
  <c r="BL28" i="1"/>
  <c r="BM28" i="1" s="1"/>
  <c r="BS28" i="1"/>
  <c r="BT28" i="1" s="1"/>
  <c r="BV28" i="1"/>
  <c r="BX28" i="1"/>
  <c r="BZ28" i="1"/>
  <c r="CB28" i="1"/>
  <c r="CD28" i="1"/>
  <c r="G29" i="1"/>
  <c r="H29" i="1" s="1"/>
  <c r="J29" i="1"/>
  <c r="M29" i="1"/>
  <c r="N29" i="1" s="1"/>
  <c r="Q29" i="1"/>
  <c r="R29" i="1" s="1"/>
  <c r="T29" i="1"/>
  <c r="V29" i="1"/>
  <c r="Y29" i="1"/>
  <c r="Z29" i="1" s="1"/>
  <c r="AC29" i="1"/>
  <c r="AD29" i="1" s="1"/>
  <c r="AF29" i="1"/>
  <c r="AK29" i="1"/>
  <c r="AL29" i="1" s="1"/>
  <c r="AN29" i="1"/>
  <c r="AP29" i="1"/>
  <c r="AU29" i="1"/>
  <c r="AV29" i="1" s="1"/>
  <c r="AX29" i="1"/>
  <c r="BB29" i="1"/>
  <c r="BC29" i="1" s="1"/>
  <c r="BE29" i="1"/>
  <c r="BH29" i="1"/>
  <c r="BI29" i="1" s="1"/>
  <c r="BL29" i="1"/>
  <c r="BM29" i="1" s="1"/>
  <c r="BS29" i="1"/>
  <c r="BT29" i="1" s="1"/>
  <c r="BV29" i="1"/>
  <c r="BX29" i="1"/>
  <c r="BZ29" i="1"/>
  <c r="CB29" i="1"/>
  <c r="CD29" i="1"/>
  <c r="G30" i="1"/>
  <c r="H30" i="1" s="1"/>
  <c r="J30" i="1"/>
  <c r="M30" i="1"/>
  <c r="N30" i="1" s="1"/>
  <c r="Q30" i="1"/>
  <c r="R30" i="1" s="1"/>
  <c r="T30" i="1"/>
  <c r="V30" i="1"/>
  <c r="Y30" i="1"/>
  <c r="Z30" i="1" s="1"/>
  <c r="AC30" i="1"/>
  <c r="AD30" i="1" s="1"/>
  <c r="AF30" i="1"/>
  <c r="AK30" i="1"/>
  <c r="AL30" i="1" s="1"/>
  <c r="AN30" i="1"/>
  <c r="AP30" i="1"/>
  <c r="AU30" i="1"/>
  <c r="AV30" i="1" s="1"/>
  <c r="AX30" i="1"/>
  <c r="BB30" i="1"/>
  <c r="BC30" i="1" s="1"/>
  <c r="BE30" i="1"/>
  <c r="BH30" i="1"/>
  <c r="BI30" i="1" s="1"/>
  <c r="BL30" i="1"/>
  <c r="BM30" i="1" s="1"/>
  <c r="BS30" i="1"/>
  <c r="BT30" i="1" s="1"/>
  <c r="BV30" i="1"/>
  <c r="BX30" i="1"/>
  <c r="BZ30" i="1"/>
  <c r="CB30" i="1"/>
  <c r="CD30" i="1"/>
  <c r="G31" i="1"/>
  <c r="H31" i="1" s="1"/>
  <c r="J31" i="1"/>
  <c r="M31" i="1"/>
  <c r="N31" i="1" s="1"/>
  <c r="Q31" i="1"/>
  <c r="R31" i="1" s="1"/>
  <c r="T31" i="1"/>
  <c r="V31" i="1"/>
  <c r="Y31" i="1"/>
  <c r="Z31" i="1" s="1"/>
  <c r="AC31" i="1"/>
  <c r="AD31" i="1" s="1"/>
  <c r="AF31" i="1"/>
  <c r="AK31" i="1"/>
  <c r="AL31" i="1" s="1"/>
  <c r="AN31" i="1"/>
  <c r="AP31" i="1"/>
  <c r="AU31" i="1"/>
  <c r="AV31" i="1" s="1"/>
  <c r="AX31" i="1"/>
  <c r="BB31" i="1"/>
  <c r="BC31" i="1" s="1"/>
  <c r="BE31" i="1"/>
  <c r="BH31" i="1"/>
  <c r="BI31" i="1" s="1"/>
  <c r="BL31" i="1"/>
  <c r="BM31" i="1" s="1"/>
  <c r="BS31" i="1"/>
  <c r="BT31" i="1" s="1"/>
  <c r="BV31" i="1"/>
  <c r="BX31" i="1"/>
  <c r="BZ31" i="1"/>
  <c r="CB31" i="1"/>
  <c r="CD31" i="1"/>
  <c r="G32" i="1"/>
  <c r="H32" i="1" s="1"/>
  <c r="J32" i="1"/>
  <c r="M32" i="1"/>
  <c r="N32" i="1" s="1"/>
  <c r="Q32" i="1"/>
  <c r="R32" i="1" s="1"/>
  <c r="T32" i="1"/>
  <c r="V32" i="1"/>
  <c r="Y32" i="1"/>
  <c r="Z32" i="1" s="1"/>
  <c r="AC32" i="1"/>
  <c r="AD32" i="1" s="1"/>
  <c r="AF32" i="1"/>
  <c r="AK32" i="1"/>
  <c r="AL32" i="1" s="1"/>
  <c r="AN32" i="1"/>
  <c r="AP32" i="1"/>
  <c r="AU32" i="1"/>
  <c r="AV32" i="1" s="1"/>
  <c r="AX32" i="1"/>
  <c r="BB32" i="1"/>
  <c r="BC32" i="1" s="1"/>
  <c r="BE32" i="1"/>
  <c r="BH32" i="1"/>
  <c r="BI32" i="1" s="1"/>
  <c r="BL32" i="1"/>
  <c r="BM32" i="1" s="1"/>
  <c r="BS32" i="1"/>
  <c r="BT32" i="1" s="1"/>
  <c r="BV32" i="1"/>
  <c r="BX32" i="1"/>
  <c r="BZ32" i="1"/>
  <c r="CB32" i="1"/>
  <c r="CD32" i="1"/>
  <c r="G33" i="1"/>
  <c r="H33" i="1" s="1"/>
  <c r="J33" i="1"/>
  <c r="M33" i="1"/>
  <c r="N33" i="1" s="1"/>
  <c r="Q33" i="1"/>
  <c r="R33" i="1" s="1"/>
  <c r="T33" i="1"/>
  <c r="V33" i="1"/>
  <c r="Y33" i="1"/>
  <c r="Z33" i="1" s="1"/>
  <c r="AC33" i="1"/>
  <c r="AD33" i="1" s="1"/>
  <c r="AF33" i="1"/>
  <c r="AK33" i="1"/>
  <c r="AL33" i="1" s="1"/>
  <c r="AN33" i="1"/>
  <c r="AP33" i="1"/>
  <c r="AU33" i="1"/>
  <c r="AV33" i="1" s="1"/>
  <c r="AX33" i="1"/>
  <c r="BB33" i="1"/>
  <c r="BC33" i="1" s="1"/>
  <c r="BE33" i="1"/>
  <c r="BH33" i="1"/>
  <c r="BI33" i="1" s="1"/>
  <c r="BL33" i="1"/>
  <c r="BM33" i="1" s="1"/>
  <c r="BS33" i="1"/>
  <c r="BT33" i="1" s="1"/>
  <c r="BV33" i="1"/>
  <c r="BX33" i="1"/>
  <c r="BZ33" i="1"/>
  <c r="CB33" i="1"/>
  <c r="CD33" i="1"/>
  <c r="G34" i="1"/>
  <c r="H34" i="1" s="1"/>
  <c r="J34" i="1"/>
  <c r="M34" i="1"/>
  <c r="N34" i="1" s="1"/>
  <c r="Q34" i="1"/>
  <c r="R34" i="1" s="1"/>
  <c r="T34" i="1"/>
  <c r="V34" i="1"/>
  <c r="Y34" i="1"/>
  <c r="Z34" i="1" s="1"/>
  <c r="AC34" i="1"/>
  <c r="AD34" i="1" s="1"/>
  <c r="AF34" i="1"/>
  <c r="AK34" i="1"/>
  <c r="AL34" i="1" s="1"/>
  <c r="AN34" i="1"/>
  <c r="AP34" i="1"/>
  <c r="AU34" i="1"/>
  <c r="AV34" i="1" s="1"/>
  <c r="AX34" i="1"/>
  <c r="BB34" i="1"/>
  <c r="BC34" i="1" s="1"/>
  <c r="BE34" i="1"/>
  <c r="BH34" i="1"/>
  <c r="BI34" i="1" s="1"/>
  <c r="BL34" i="1"/>
  <c r="BM34" i="1" s="1"/>
  <c r="BS34" i="1"/>
  <c r="BT34" i="1" s="1"/>
  <c r="BV34" i="1"/>
  <c r="BX34" i="1"/>
  <c r="BZ34" i="1"/>
  <c r="CB34" i="1"/>
  <c r="CD34" i="1"/>
  <c r="G35" i="1"/>
  <c r="H35" i="1" s="1"/>
  <c r="J35" i="1"/>
  <c r="M35" i="1"/>
  <c r="N35" i="1" s="1"/>
  <c r="Q35" i="1"/>
  <c r="R35" i="1" s="1"/>
  <c r="T35" i="1"/>
  <c r="V35" i="1"/>
  <c r="Y35" i="1"/>
  <c r="Z35" i="1" s="1"/>
  <c r="AC35" i="1"/>
  <c r="AD35" i="1" s="1"/>
  <c r="AF35" i="1"/>
  <c r="AK35" i="1"/>
  <c r="AL35" i="1" s="1"/>
  <c r="AN35" i="1"/>
  <c r="AP35" i="1"/>
  <c r="AU35" i="1"/>
  <c r="AV35" i="1" s="1"/>
  <c r="AX35" i="1"/>
  <c r="BB35" i="1"/>
  <c r="BC35" i="1" s="1"/>
  <c r="BE35" i="1"/>
  <c r="BH35" i="1"/>
  <c r="BI35" i="1" s="1"/>
  <c r="BL35" i="1"/>
  <c r="BM35" i="1" s="1"/>
  <c r="BS35" i="1"/>
  <c r="BT35" i="1" s="1"/>
  <c r="BV35" i="1"/>
  <c r="BX35" i="1"/>
  <c r="BZ35" i="1"/>
  <c r="CB35" i="1"/>
  <c r="CD35" i="1"/>
  <c r="G36" i="1"/>
  <c r="H36" i="1" s="1"/>
  <c r="J36" i="1"/>
  <c r="M36" i="1"/>
  <c r="N36" i="1" s="1"/>
  <c r="Q36" i="1"/>
  <c r="R36" i="1" s="1"/>
  <c r="T36" i="1"/>
  <c r="V36" i="1"/>
  <c r="Y36" i="1"/>
  <c r="Z36" i="1" s="1"/>
  <c r="AC36" i="1"/>
  <c r="AD36" i="1" s="1"/>
  <c r="AF36" i="1"/>
  <c r="AK36" i="1"/>
  <c r="AL36" i="1" s="1"/>
  <c r="AN36" i="1"/>
  <c r="AP36" i="1"/>
  <c r="AU36" i="1"/>
  <c r="AV36" i="1" s="1"/>
  <c r="AX36" i="1"/>
  <c r="BB36" i="1"/>
  <c r="BC36" i="1" s="1"/>
  <c r="BE36" i="1"/>
  <c r="BH36" i="1"/>
  <c r="BI36" i="1" s="1"/>
  <c r="BL36" i="1"/>
  <c r="BM36" i="1" s="1"/>
  <c r="BS36" i="1"/>
  <c r="BT36" i="1" s="1"/>
  <c r="BV36" i="1"/>
  <c r="BX36" i="1"/>
  <c r="BZ36" i="1"/>
  <c r="CB36" i="1"/>
  <c r="CD36" i="1"/>
  <c r="G37" i="1"/>
  <c r="H37" i="1" s="1"/>
  <c r="J37" i="1"/>
  <c r="M37" i="1"/>
  <c r="N37" i="1" s="1"/>
  <c r="Q37" i="1"/>
  <c r="R37" i="1" s="1"/>
  <c r="T37" i="1"/>
  <c r="V37" i="1"/>
  <c r="Y37" i="1"/>
  <c r="Z37" i="1" s="1"/>
  <c r="AC37" i="1"/>
  <c r="AD37" i="1" s="1"/>
  <c r="AF37" i="1"/>
  <c r="AK37" i="1"/>
  <c r="AL37" i="1" s="1"/>
  <c r="AN37" i="1"/>
  <c r="AP37" i="1"/>
  <c r="AU37" i="1"/>
  <c r="AV37" i="1" s="1"/>
  <c r="AX37" i="1"/>
  <c r="BB37" i="1"/>
  <c r="BC37" i="1" s="1"/>
  <c r="BE37" i="1"/>
  <c r="BH37" i="1"/>
  <c r="BI37" i="1" s="1"/>
  <c r="BL37" i="1"/>
  <c r="BM37" i="1" s="1"/>
  <c r="BS37" i="1"/>
  <c r="BT37" i="1" s="1"/>
  <c r="BV37" i="1"/>
  <c r="BX37" i="1"/>
  <c r="BZ37" i="1"/>
  <c r="CB37" i="1"/>
  <c r="CD37" i="1"/>
  <c r="G38" i="1"/>
  <c r="H38" i="1" s="1"/>
  <c r="J38" i="1"/>
  <c r="M38" i="1"/>
  <c r="N38" i="1" s="1"/>
  <c r="Q38" i="1"/>
  <c r="R38" i="1" s="1"/>
  <c r="T38" i="1"/>
  <c r="V38" i="1"/>
  <c r="Y38" i="1"/>
  <c r="Z38" i="1" s="1"/>
  <c r="AC38" i="1"/>
  <c r="AD38" i="1" s="1"/>
  <c r="AF38" i="1"/>
  <c r="AK38" i="1"/>
  <c r="AL38" i="1" s="1"/>
  <c r="AN38" i="1"/>
  <c r="AP38" i="1"/>
  <c r="AU38" i="1"/>
  <c r="AV38" i="1" s="1"/>
  <c r="AX38" i="1"/>
  <c r="BB38" i="1"/>
  <c r="BC38" i="1" s="1"/>
  <c r="BE38" i="1"/>
  <c r="BH38" i="1"/>
  <c r="BI38" i="1" s="1"/>
  <c r="BL38" i="1"/>
  <c r="BM38" i="1" s="1"/>
  <c r="BS38" i="1"/>
  <c r="BT38" i="1" s="1"/>
  <c r="BV38" i="1"/>
  <c r="BX38" i="1"/>
  <c r="BZ38" i="1"/>
  <c r="CB38" i="1"/>
  <c r="CD38" i="1"/>
  <c r="G39" i="1"/>
  <c r="H39" i="1" s="1"/>
  <c r="J39" i="1"/>
  <c r="M39" i="1"/>
  <c r="N39" i="1" s="1"/>
  <c r="Q39" i="1"/>
  <c r="R39" i="1" s="1"/>
  <c r="T39" i="1"/>
  <c r="V39" i="1"/>
  <c r="Y39" i="1"/>
  <c r="Z39" i="1" s="1"/>
  <c r="AC39" i="1"/>
  <c r="AD39" i="1" s="1"/>
  <c r="AF39" i="1"/>
  <c r="AK39" i="1"/>
  <c r="AL39" i="1" s="1"/>
  <c r="AN39" i="1"/>
  <c r="AP39" i="1"/>
  <c r="AU39" i="1"/>
  <c r="AV39" i="1" s="1"/>
  <c r="AX39" i="1"/>
  <c r="BB39" i="1"/>
  <c r="BC39" i="1" s="1"/>
  <c r="BE39" i="1"/>
  <c r="BH39" i="1"/>
  <c r="BI39" i="1" s="1"/>
  <c r="BL39" i="1"/>
  <c r="BM39" i="1" s="1"/>
  <c r="BS39" i="1"/>
  <c r="BT39" i="1" s="1"/>
  <c r="BV39" i="1"/>
  <c r="BX39" i="1"/>
  <c r="BZ39" i="1"/>
  <c r="CB39" i="1"/>
  <c r="CD39" i="1"/>
  <c r="G40" i="1"/>
  <c r="H40" i="1" s="1"/>
  <c r="J40" i="1"/>
  <c r="M40" i="1"/>
  <c r="N40" i="1" s="1"/>
  <c r="Q40" i="1"/>
  <c r="R40" i="1" s="1"/>
  <c r="T40" i="1"/>
  <c r="V40" i="1"/>
  <c r="Y40" i="1"/>
  <c r="Z40" i="1" s="1"/>
  <c r="AC40" i="1"/>
  <c r="AD40" i="1" s="1"/>
  <c r="AF40" i="1"/>
  <c r="AK40" i="1"/>
  <c r="AL40" i="1" s="1"/>
  <c r="AN40" i="1"/>
  <c r="AP40" i="1"/>
  <c r="AU40" i="1"/>
  <c r="AV40" i="1" s="1"/>
  <c r="AX40" i="1"/>
  <c r="BB40" i="1"/>
  <c r="BC40" i="1" s="1"/>
  <c r="BE40" i="1"/>
  <c r="BH40" i="1"/>
  <c r="BI40" i="1" s="1"/>
  <c r="BL40" i="1"/>
  <c r="BM40" i="1" s="1"/>
  <c r="BS40" i="1"/>
  <c r="BT40" i="1" s="1"/>
  <c r="BV40" i="1"/>
  <c r="BX40" i="1"/>
  <c r="BZ40" i="1"/>
  <c r="CB40" i="1"/>
  <c r="CD40" i="1"/>
  <c r="G41" i="1"/>
  <c r="H41" i="1" s="1"/>
  <c r="J41" i="1"/>
  <c r="M41" i="1"/>
  <c r="N41" i="1" s="1"/>
  <c r="Q41" i="1"/>
  <c r="R41" i="1" s="1"/>
  <c r="T41" i="1"/>
  <c r="V41" i="1"/>
  <c r="Y41" i="1"/>
  <c r="Z41" i="1" s="1"/>
  <c r="AC41" i="1"/>
  <c r="AD41" i="1" s="1"/>
  <c r="AF41" i="1"/>
  <c r="AK41" i="1"/>
  <c r="AL41" i="1" s="1"/>
  <c r="AN41" i="1"/>
  <c r="AP41" i="1"/>
  <c r="AU41" i="1"/>
  <c r="AV41" i="1" s="1"/>
  <c r="AX41" i="1"/>
  <c r="BB41" i="1"/>
  <c r="BC41" i="1" s="1"/>
  <c r="BE41" i="1"/>
  <c r="BH41" i="1"/>
  <c r="BI41" i="1" s="1"/>
  <c r="BL41" i="1"/>
  <c r="BM41" i="1" s="1"/>
  <c r="BS41" i="1"/>
  <c r="BT41" i="1" s="1"/>
  <c r="BV41" i="1"/>
  <c r="BX41" i="1"/>
  <c r="BZ41" i="1"/>
  <c r="CB41" i="1"/>
  <c r="CD41" i="1"/>
  <c r="G42" i="1"/>
  <c r="H42" i="1" s="1"/>
  <c r="J42" i="1"/>
  <c r="M42" i="1"/>
  <c r="N42" i="1" s="1"/>
  <c r="Q42" i="1"/>
  <c r="R42" i="1" s="1"/>
  <c r="T42" i="1"/>
  <c r="V42" i="1"/>
  <c r="Y42" i="1"/>
  <c r="Z42" i="1" s="1"/>
  <c r="AC42" i="1"/>
  <c r="AD42" i="1" s="1"/>
  <c r="AF42" i="1"/>
  <c r="AK42" i="1"/>
  <c r="AL42" i="1" s="1"/>
  <c r="AN42" i="1"/>
  <c r="AP42" i="1"/>
  <c r="AU42" i="1"/>
  <c r="AV42" i="1" s="1"/>
  <c r="AX42" i="1"/>
  <c r="BB42" i="1"/>
  <c r="BC42" i="1" s="1"/>
  <c r="BE42" i="1"/>
  <c r="BH42" i="1"/>
  <c r="BI42" i="1" s="1"/>
  <c r="BL42" i="1"/>
  <c r="BM42" i="1" s="1"/>
  <c r="BS42" i="1"/>
  <c r="BT42" i="1" s="1"/>
  <c r="BV42" i="1"/>
  <c r="BX42" i="1"/>
  <c r="BZ42" i="1"/>
  <c r="CB42" i="1"/>
  <c r="CD42" i="1"/>
  <c r="G43" i="1"/>
  <c r="H43" i="1" s="1"/>
  <c r="J43" i="1"/>
  <c r="M43" i="1"/>
  <c r="N43" i="1" s="1"/>
  <c r="Q43" i="1"/>
  <c r="R43" i="1" s="1"/>
  <c r="T43" i="1"/>
  <c r="V43" i="1"/>
  <c r="Y43" i="1"/>
  <c r="Z43" i="1" s="1"/>
  <c r="AC43" i="1"/>
  <c r="AD43" i="1" s="1"/>
  <c r="AF43" i="1"/>
  <c r="AK43" i="1"/>
  <c r="AL43" i="1" s="1"/>
  <c r="AN43" i="1"/>
  <c r="AP43" i="1"/>
  <c r="AU43" i="1"/>
  <c r="AV43" i="1" s="1"/>
  <c r="AX43" i="1"/>
  <c r="BB43" i="1"/>
  <c r="BC43" i="1" s="1"/>
  <c r="BE43" i="1"/>
  <c r="BH43" i="1"/>
  <c r="BI43" i="1" s="1"/>
  <c r="BL43" i="1"/>
  <c r="BM43" i="1" s="1"/>
  <c r="BS43" i="1"/>
  <c r="BT43" i="1" s="1"/>
  <c r="BV43" i="1"/>
  <c r="BX43" i="1"/>
  <c r="BZ43" i="1"/>
  <c r="CB43" i="1"/>
  <c r="CD43" i="1"/>
  <c r="G44" i="1"/>
  <c r="H44" i="1" s="1"/>
  <c r="J44" i="1"/>
  <c r="M44" i="1"/>
  <c r="N44" i="1" s="1"/>
  <c r="Q44" i="1"/>
  <c r="R44" i="1" s="1"/>
  <c r="T44" i="1"/>
  <c r="V44" i="1"/>
  <c r="Y44" i="1"/>
  <c r="Z44" i="1" s="1"/>
  <c r="AC44" i="1"/>
  <c r="AD44" i="1" s="1"/>
  <c r="AF44" i="1"/>
  <c r="AK44" i="1"/>
  <c r="AL44" i="1" s="1"/>
  <c r="AN44" i="1"/>
  <c r="AP44" i="1"/>
  <c r="AU44" i="1"/>
  <c r="AV44" i="1" s="1"/>
  <c r="AX44" i="1"/>
  <c r="BB44" i="1"/>
  <c r="BC44" i="1" s="1"/>
  <c r="BE44" i="1"/>
  <c r="BH44" i="1"/>
  <c r="BI44" i="1" s="1"/>
  <c r="BL44" i="1"/>
  <c r="BM44" i="1" s="1"/>
  <c r="BS44" i="1"/>
  <c r="BT44" i="1" s="1"/>
  <c r="BV44" i="1"/>
  <c r="BX44" i="1"/>
  <c r="BZ44" i="1"/>
  <c r="CB44" i="1"/>
  <c r="CD44" i="1"/>
  <c r="G45" i="1"/>
  <c r="H45" i="1" s="1"/>
  <c r="J45" i="1"/>
  <c r="M45" i="1"/>
  <c r="N45" i="1" s="1"/>
  <c r="Q45" i="1"/>
  <c r="R45" i="1" s="1"/>
  <c r="T45" i="1"/>
  <c r="V45" i="1"/>
  <c r="Y45" i="1"/>
  <c r="Z45" i="1" s="1"/>
  <c r="AC45" i="1"/>
  <c r="AD45" i="1" s="1"/>
  <c r="AF45" i="1"/>
  <c r="AK45" i="1"/>
  <c r="AL45" i="1" s="1"/>
  <c r="AN45" i="1"/>
  <c r="AP45" i="1"/>
  <c r="AU45" i="1"/>
  <c r="AV45" i="1" s="1"/>
  <c r="AX45" i="1"/>
  <c r="BB45" i="1"/>
  <c r="BC45" i="1" s="1"/>
  <c r="BE45" i="1"/>
  <c r="BH45" i="1"/>
  <c r="BI45" i="1" s="1"/>
  <c r="BL45" i="1"/>
  <c r="BM45" i="1" s="1"/>
  <c r="BS45" i="1"/>
  <c r="BT45" i="1" s="1"/>
  <c r="BV45" i="1"/>
  <c r="BX45" i="1"/>
  <c r="BZ45" i="1"/>
  <c r="CB45" i="1"/>
  <c r="CD45" i="1"/>
  <c r="G46" i="1"/>
  <c r="H46" i="1" s="1"/>
  <c r="J46" i="1"/>
  <c r="M46" i="1"/>
  <c r="N46" i="1" s="1"/>
  <c r="Q46" i="1"/>
  <c r="R46" i="1" s="1"/>
  <c r="T46" i="1"/>
  <c r="V46" i="1"/>
  <c r="Y46" i="1"/>
  <c r="Z46" i="1" s="1"/>
  <c r="AC46" i="1"/>
  <c r="AD46" i="1" s="1"/>
  <c r="AF46" i="1"/>
  <c r="AK46" i="1"/>
  <c r="AL46" i="1" s="1"/>
  <c r="AN46" i="1"/>
  <c r="AP46" i="1"/>
  <c r="AU46" i="1"/>
  <c r="AV46" i="1" s="1"/>
  <c r="AX46" i="1"/>
  <c r="BB46" i="1"/>
  <c r="BC46" i="1" s="1"/>
  <c r="BE46" i="1"/>
  <c r="BH46" i="1"/>
  <c r="BI46" i="1" s="1"/>
  <c r="BL46" i="1"/>
  <c r="BM46" i="1" s="1"/>
  <c r="BS46" i="1"/>
  <c r="BT46" i="1" s="1"/>
  <c r="BV46" i="1"/>
  <c r="BX46" i="1"/>
  <c r="BZ46" i="1"/>
  <c r="CB46" i="1"/>
  <c r="CD46" i="1"/>
  <c r="G47" i="1"/>
  <c r="H47" i="1" s="1"/>
  <c r="J47" i="1"/>
  <c r="M47" i="1"/>
  <c r="N47" i="1" s="1"/>
  <c r="Q47" i="1"/>
  <c r="R47" i="1" s="1"/>
  <c r="T47" i="1"/>
  <c r="V47" i="1"/>
  <c r="Y47" i="1"/>
  <c r="Z47" i="1" s="1"/>
  <c r="AC47" i="1"/>
  <c r="AD47" i="1" s="1"/>
  <c r="AF47" i="1"/>
  <c r="AK47" i="1"/>
  <c r="AL47" i="1" s="1"/>
  <c r="AN47" i="1"/>
  <c r="AP47" i="1"/>
  <c r="AU47" i="1"/>
  <c r="AV47" i="1" s="1"/>
  <c r="AX47" i="1"/>
  <c r="BB47" i="1"/>
  <c r="BC47" i="1" s="1"/>
  <c r="BE47" i="1"/>
  <c r="BH47" i="1"/>
  <c r="BI47" i="1" s="1"/>
  <c r="BL47" i="1"/>
  <c r="BM47" i="1" s="1"/>
  <c r="BS47" i="1"/>
  <c r="BT47" i="1" s="1"/>
  <c r="BV47" i="1"/>
  <c r="BX47" i="1"/>
  <c r="BZ47" i="1"/>
  <c r="CB47" i="1"/>
  <c r="CD47" i="1"/>
  <c r="G48" i="1"/>
  <c r="H48" i="1" s="1"/>
  <c r="J48" i="1"/>
  <c r="M48" i="1"/>
  <c r="N48" i="1" s="1"/>
  <c r="Q48" i="1"/>
  <c r="R48" i="1" s="1"/>
  <c r="T48" i="1"/>
  <c r="V48" i="1"/>
  <c r="Y48" i="1"/>
  <c r="Z48" i="1" s="1"/>
  <c r="AC48" i="1"/>
  <c r="AD48" i="1" s="1"/>
  <c r="AF48" i="1"/>
  <c r="AK48" i="1"/>
  <c r="AL48" i="1" s="1"/>
  <c r="AN48" i="1"/>
  <c r="AP48" i="1"/>
  <c r="AU48" i="1"/>
  <c r="AV48" i="1" s="1"/>
  <c r="AX48" i="1"/>
  <c r="BB48" i="1"/>
  <c r="BC48" i="1" s="1"/>
  <c r="BE48" i="1"/>
  <c r="BH48" i="1"/>
  <c r="BI48" i="1" s="1"/>
  <c r="BL48" i="1"/>
  <c r="BM48" i="1" s="1"/>
  <c r="BS48" i="1"/>
  <c r="BT48" i="1" s="1"/>
  <c r="BV48" i="1"/>
  <c r="BX48" i="1"/>
  <c r="BZ48" i="1"/>
  <c r="CB48" i="1"/>
  <c r="CD48" i="1"/>
  <c r="G49" i="1"/>
  <c r="H49" i="1" s="1"/>
  <c r="J49" i="1"/>
  <c r="M49" i="1"/>
  <c r="N49" i="1" s="1"/>
  <c r="Q49" i="1"/>
  <c r="R49" i="1" s="1"/>
  <c r="T49" i="1"/>
  <c r="V49" i="1"/>
  <c r="Y49" i="1"/>
  <c r="Z49" i="1" s="1"/>
  <c r="AC49" i="1"/>
  <c r="AD49" i="1" s="1"/>
  <c r="AF49" i="1"/>
  <c r="AK49" i="1"/>
  <c r="AL49" i="1" s="1"/>
  <c r="AN49" i="1"/>
  <c r="AP49" i="1"/>
  <c r="AU49" i="1"/>
  <c r="AV49" i="1" s="1"/>
  <c r="AX49" i="1"/>
  <c r="BB49" i="1"/>
  <c r="BC49" i="1" s="1"/>
  <c r="BE49" i="1"/>
  <c r="BH49" i="1"/>
  <c r="BI49" i="1" s="1"/>
  <c r="BL49" i="1"/>
  <c r="BM49" i="1" s="1"/>
  <c r="BS49" i="1"/>
  <c r="BT49" i="1" s="1"/>
  <c r="BV49" i="1"/>
  <c r="BX49" i="1"/>
  <c r="BZ49" i="1"/>
  <c r="CB49" i="1"/>
  <c r="CD49" i="1"/>
  <c r="G50" i="1"/>
  <c r="H50" i="1" s="1"/>
  <c r="J50" i="1"/>
  <c r="M50" i="1"/>
  <c r="N50" i="1" s="1"/>
  <c r="Q50" i="1"/>
  <c r="R50" i="1" s="1"/>
  <c r="T50" i="1"/>
  <c r="V50" i="1"/>
  <c r="Y50" i="1"/>
  <c r="Z50" i="1" s="1"/>
  <c r="AC50" i="1"/>
  <c r="AD50" i="1" s="1"/>
  <c r="AF50" i="1"/>
  <c r="AK50" i="1"/>
  <c r="AL50" i="1" s="1"/>
  <c r="AN50" i="1"/>
  <c r="AP50" i="1"/>
  <c r="AU50" i="1"/>
  <c r="AV50" i="1" s="1"/>
  <c r="AX50" i="1"/>
  <c r="BB50" i="1"/>
  <c r="BC50" i="1" s="1"/>
  <c r="BE50" i="1"/>
  <c r="BH50" i="1"/>
  <c r="BI50" i="1" s="1"/>
  <c r="BL50" i="1"/>
  <c r="BM50" i="1" s="1"/>
  <c r="BS50" i="1"/>
  <c r="BT50" i="1" s="1"/>
  <c r="BV50" i="1"/>
  <c r="BX50" i="1"/>
  <c r="BZ50" i="1"/>
  <c r="CB50" i="1"/>
  <c r="CD50" i="1"/>
  <c r="G51" i="1"/>
  <c r="H51" i="1" s="1"/>
  <c r="J51" i="1"/>
  <c r="M51" i="1"/>
  <c r="N51" i="1" s="1"/>
  <c r="Q51" i="1"/>
  <c r="R51" i="1" s="1"/>
  <c r="T51" i="1"/>
  <c r="V51" i="1"/>
  <c r="Y51" i="1"/>
  <c r="Z51" i="1" s="1"/>
  <c r="AC51" i="1"/>
  <c r="AD51" i="1" s="1"/>
  <c r="AF51" i="1"/>
  <c r="AK51" i="1"/>
  <c r="AL51" i="1" s="1"/>
  <c r="AN51" i="1"/>
  <c r="AP51" i="1"/>
  <c r="AU51" i="1"/>
  <c r="AV51" i="1" s="1"/>
  <c r="AX51" i="1"/>
  <c r="BB51" i="1"/>
  <c r="BC51" i="1" s="1"/>
  <c r="BE51" i="1"/>
  <c r="BH51" i="1"/>
  <c r="BI51" i="1" s="1"/>
  <c r="BL51" i="1"/>
  <c r="BM51" i="1" s="1"/>
  <c r="BS51" i="1"/>
  <c r="BT51" i="1" s="1"/>
  <c r="BV51" i="1"/>
  <c r="BX51" i="1"/>
  <c r="BZ51" i="1"/>
  <c r="CB51" i="1"/>
  <c r="CD51" i="1"/>
  <c r="G52" i="1"/>
  <c r="H52" i="1" s="1"/>
  <c r="J52" i="1"/>
  <c r="M52" i="1"/>
  <c r="N52" i="1" s="1"/>
  <c r="Q52" i="1"/>
  <c r="R52" i="1" s="1"/>
  <c r="T52" i="1"/>
  <c r="V52" i="1"/>
  <c r="Y52" i="1"/>
  <c r="Z52" i="1" s="1"/>
  <c r="AC52" i="1"/>
  <c r="AD52" i="1" s="1"/>
  <c r="AF52" i="1"/>
  <c r="AK52" i="1"/>
  <c r="AL52" i="1" s="1"/>
  <c r="AN52" i="1"/>
  <c r="AP52" i="1"/>
  <c r="AU52" i="1"/>
  <c r="AV52" i="1" s="1"/>
  <c r="AX52" i="1"/>
  <c r="BB52" i="1"/>
  <c r="BC52" i="1" s="1"/>
  <c r="BE52" i="1"/>
  <c r="BH52" i="1"/>
  <c r="BI52" i="1" s="1"/>
  <c r="BL52" i="1"/>
  <c r="BM52" i="1" s="1"/>
  <c r="BS52" i="1"/>
  <c r="BT52" i="1" s="1"/>
  <c r="BV52" i="1"/>
  <c r="BX52" i="1"/>
  <c r="BZ52" i="1"/>
  <c r="CB52" i="1"/>
  <c r="CD52" i="1"/>
  <c r="G53" i="1"/>
  <c r="H53" i="1" s="1"/>
  <c r="J53" i="1"/>
  <c r="M53" i="1"/>
  <c r="N53" i="1" s="1"/>
  <c r="Q53" i="1"/>
  <c r="R53" i="1" s="1"/>
  <c r="T53" i="1"/>
  <c r="V53" i="1"/>
  <c r="Y53" i="1"/>
  <c r="Z53" i="1" s="1"/>
  <c r="AC53" i="1"/>
  <c r="AD53" i="1" s="1"/>
  <c r="AF53" i="1"/>
  <c r="AK53" i="1"/>
  <c r="AL53" i="1" s="1"/>
  <c r="AN53" i="1"/>
  <c r="AP53" i="1"/>
  <c r="AU53" i="1"/>
  <c r="AV53" i="1" s="1"/>
  <c r="AX53" i="1"/>
  <c r="BB53" i="1"/>
  <c r="BC53" i="1" s="1"/>
  <c r="BE53" i="1"/>
  <c r="BH53" i="1"/>
  <c r="BI53" i="1" s="1"/>
  <c r="BL53" i="1"/>
  <c r="BM53" i="1" s="1"/>
  <c r="BS53" i="1"/>
  <c r="BT53" i="1" s="1"/>
  <c r="BV53" i="1"/>
  <c r="BX53" i="1"/>
  <c r="BZ53" i="1"/>
  <c r="CB53" i="1"/>
  <c r="CD53" i="1"/>
  <c r="G54" i="1"/>
  <c r="H54" i="1" s="1"/>
  <c r="J54" i="1"/>
  <c r="M54" i="1"/>
  <c r="N54" i="1" s="1"/>
  <c r="Q54" i="1"/>
  <c r="R54" i="1" s="1"/>
  <c r="T54" i="1"/>
  <c r="V54" i="1"/>
  <c r="Y54" i="1"/>
  <c r="Z54" i="1" s="1"/>
  <c r="AC54" i="1"/>
  <c r="AD54" i="1" s="1"/>
  <c r="AF54" i="1"/>
  <c r="AK54" i="1"/>
  <c r="AL54" i="1" s="1"/>
  <c r="AN54" i="1"/>
  <c r="AP54" i="1"/>
  <c r="AU54" i="1"/>
  <c r="AV54" i="1" s="1"/>
  <c r="AX54" i="1"/>
  <c r="BB54" i="1"/>
  <c r="BC54" i="1" s="1"/>
  <c r="BE54" i="1"/>
  <c r="BH54" i="1"/>
  <c r="BI54" i="1" s="1"/>
  <c r="BL54" i="1"/>
  <c r="BM54" i="1" s="1"/>
  <c r="BS54" i="1"/>
  <c r="BT54" i="1" s="1"/>
  <c r="BV54" i="1"/>
  <c r="BX54" i="1"/>
  <c r="BZ54" i="1"/>
  <c r="CB54" i="1"/>
  <c r="CD54" i="1"/>
  <c r="G55" i="1"/>
  <c r="H55" i="1" s="1"/>
  <c r="J55" i="1"/>
  <c r="M55" i="1"/>
  <c r="N55" i="1" s="1"/>
  <c r="Q55" i="1"/>
  <c r="R55" i="1" s="1"/>
  <c r="T55" i="1"/>
  <c r="V55" i="1"/>
  <c r="Y55" i="1"/>
  <c r="Z55" i="1" s="1"/>
  <c r="AC55" i="1"/>
  <c r="AD55" i="1" s="1"/>
  <c r="AF55" i="1"/>
  <c r="AK55" i="1"/>
  <c r="AL55" i="1" s="1"/>
  <c r="AN55" i="1"/>
  <c r="AP55" i="1"/>
  <c r="AU55" i="1"/>
  <c r="AV55" i="1" s="1"/>
  <c r="AX55" i="1"/>
  <c r="BB55" i="1"/>
  <c r="BC55" i="1" s="1"/>
  <c r="BE55" i="1"/>
  <c r="BH55" i="1"/>
  <c r="BI55" i="1" s="1"/>
  <c r="BL55" i="1"/>
  <c r="BM55" i="1" s="1"/>
  <c r="BS55" i="1"/>
  <c r="BT55" i="1" s="1"/>
  <c r="BV55" i="1"/>
  <c r="BX55" i="1"/>
  <c r="BZ55" i="1"/>
  <c r="CB55" i="1"/>
  <c r="CD55" i="1"/>
  <c r="G56" i="1"/>
  <c r="H56" i="1" s="1"/>
  <c r="J56" i="1"/>
  <c r="M56" i="1"/>
  <c r="N56" i="1" s="1"/>
  <c r="Q56" i="1"/>
  <c r="R56" i="1" s="1"/>
  <c r="T56" i="1"/>
  <c r="V56" i="1"/>
  <c r="Y56" i="1"/>
  <c r="Z56" i="1" s="1"/>
  <c r="AC56" i="1"/>
  <c r="AD56" i="1" s="1"/>
  <c r="AF56" i="1"/>
  <c r="AK56" i="1"/>
  <c r="AL56" i="1" s="1"/>
  <c r="AN56" i="1"/>
  <c r="AP56" i="1"/>
  <c r="AU56" i="1"/>
  <c r="AV56" i="1" s="1"/>
  <c r="AX56" i="1"/>
  <c r="BB56" i="1"/>
  <c r="BC56" i="1" s="1"/>
  <c r="BE56" i="1"/>
  <c r="BH56" i="1"/>
  <c r="BI56" i="1" s="1"/>
  <c r="BL56" i="1"/>
  <c r="BM56" i="1" s="1"/>
  <c r="BS56" i="1"/>
  <c r="BT56" i="1" s="1"/>
  <c r="BV56" i="1"/>
  <c r="BX56" i="1"/>
  <c r="BZ56" i="1"/>
  <c r="CB56" i="1"/>
  <c r="CD56" i="1"/>
  <c r="G57" i="1"/>
  <c r="H57" i="1" s="1"/>
  <c r="J57" i="1"/>
  <c r="M57" i="1"/>
  <c r="N57" i="1" s="1"/>
  <c r="Q57" i="1"/>
  <c r="R57" i="1" s="1"/>
  <c r="T57" i="1"/>
  <c r="V57" i="1"/>
  <c r="Y57" i="1"/>
  <c r="Z57" i="1" s="1"/>
  <c r="AC57" i="1"/>
  <c r="AD57" i="1" s="1"/>
  <c r="AF57" i="1"/>
  <c r="AK57" i="1"/>
  <c r="AL57" i="1" s="1"/>
  <c r="AN57" i="1"/>
  <c r="AP57" i="1"/>
  <c r="AU57" i="1"/>
  <c r="AV57" i="1" s="1"/>
  <c r="AX57" i="1"/>
  <c r="BB57" i="1"/>
  <c r="BC57" i="1" s="1"/>
  <c r="BE57" i="1"/>
  <c r="BH57" i="1"/>
  <c r="BI57" i="1" s="1"/>
  <c r="BL57" i="1"/>
  <c r="BM57" i="1" s="1"/>
  <c r="BS57" i="1"/>
  <c r="BT57" i="1" s="1"/>
  <c r="BV57" i="1"/>
  <c r="BX57" i="1"/>
  <c r="BZ57" i="1"/>
  <c r="CB57" i="1"/>
  <c r="CD57" i="1"/>
  <c r="G58" i="1"/>
  <c r="H58" i="1" s="1"/>
  <c r="J58" i="1"/>
  <c r="M58" i="1"/>
  <c r="N58" i="1" s="1"/>
  <c r="Q58" i="1"/>
  <c r="R58" i="1" s="1"/>
  <c r="T58" i="1"/>
  <c r="V58" i="1"/>
  <c r="Y58" i="1"/>
  <c r="Z58" i="1" s="1"/>
  <c r="AC58" i="1"/>
  <c r="AD58" i="1" s="1"/>
  <c r="AF58" i="1"/>
  <c r="AK58" i="1"/>
  <c r="AL58" i="1" s="1"/>
  <c r="AN58" i="1"/>
  <c r="AP58" i="1"/>
  <c r="AU58" i="1"/>
  <c r="AV58" i="1" s="1"/>
  <c r="AX58" i="1"/>
  <c r="BB58" i="1"/>
  <c r="BC58" i="1" s="1"/>
  <c r="BE58" i="1"/>
  <c r="BH58" i="1"/>
  <c r="BI58" i="1" s="1"/>
  <c r="BL58" i="1"/>
  <c r="BM58" i="1" s="1"/>
  <c r="BS58" i="1"/>
  <c r="BT58" i="1" s="1"/>
  <c r="BV58" i="1"/>
  <c r="BX58" i="1"/>
  <c r="BZ58" i="1"/>
  <c r="CB58" i="1"/>
  <c r="CD58" i="1"/>
  <c r="G59" i="1"/>
  <c r="H59" i="1" s="1"/>
  <c r="J59" i="1"/>
  <c r="M59" i="1"/>
  <c r="N59" i="1" s="1"/>
  <c r="Q59" i="1"/>
  <c r="R59" i="1" s="1"/>
  <c r="T59" i="1"/>
  <c r="V59" i="1"/>
  <c r="Y59" i="1"/>
  <c r="Z59" i="1" s="1"/>
  <c r="AC59" i="1"/>
  <c r="AD59" i="1" s="1"/>
  <c r="AF59" i="1"/>
  <c r="AK59" i="1"/>
  <c r="AL59" i="1" s="1"/>
  <c r="AN59" i="1"/>
  <c r="AP59" i="1"/>
  <c r="AU59" i="1"/>
  <c r="AV59" i="1" s="1"/>
  <c r="AX59" i="1"/>
  <c r="BB59" i="1"/>
  <c r="BC59" i="1" s="1"/>
  <c r="BE59" i="1"/>
  <c r="BH59" i="1"/>
  <c r="BI59" i="1" s="1"/>
  <c r="BL59" i="1"/>
  <c r="BM59" i="1" s="1"/>
  <c r="BS59" i="1"/>
  <c r="BT59" i="1" s="1"/>
  <c r="BV59" i="1"/>
  <c r="BX59" i="1"/>
  <c r="BZ59" i="1"/>
  <c r="CB59" i="1"/>
  <c r="CD59" i="1"/>
  <c r="G60" i="1"/>
  <c r="H60" i="1" s="1"/>
  <c r="J60" i="1"/>
  <c r="M60" i="1"/>
  <c r="N60" i="1" s="1"/>
  <c r="Q60" i="1"/>
  <c r="R60" i="1" s="1"/>
  <c r="T60" i="1"/>
  <c r="V60" i="1"/>
  <c r="Y60" i="1"/>
  <c r="Z60" i="1" s="1"/>
  <c r="AC60" i="1"/>
  <c r="AD60" i="1" s="1"/>
  <c r="AF60" i="1"/>
  <c r="AK60" i="1"/>
  <c r="AL60" i="1" s="1"/>
  <c r="AN60" i="1"/>
  <c r="AP60" i="1"/>
  <c r="AU60" i="1"/>
  <c r="AV60" i="1" s="1"/>
  <c r="AX60" i="1"/>
  <c r="BB60" i="1"/>
  <c r="BC60" i="1" s="1"/>
  <c r="BE60" i="1"/>
  <c r="BH60" i="1"/>
  <c r="BI60" i="1" s="1"/>
  <c r="BL60" i="1"/>
  <c r="BM60" i="1" s="1"/>
  <c r="BS60" i="1"/>
  <c r="BT60" i="1" s="1"/>
  <c r="BV60" i="1"/>
  <c r="BX60" i="1"/>
  <c r="BZ60" i="1"/>
  <c r="CB60" i="1"/>
  <c r="CD60" i="1"/>
  <c r="G61" i="1"/>
  <c r="H61" i="1" s="1"/>
  <c r="J61" i="1"/>
  <c r="M61" i="1"/>
  <c r="N61" i="1" s="1"/>
  <c r="Q61" i="1"/>
  <c r="R61" i="1" s="1"/>
  <c r="T61" i="1"/>
  <c r="V61" i="1"/>
  <c r="Y61" i="1"/>
  <c r="Z61" i="1" s="1"/>
  <c r="AC61" i="1"/>
  <c r="AD61" i="1" s="1"/>
  <c r="AF61" i="1"/>
  <c r="AK61" i="1"/>
  <c r="AL61" i="1" s="1"/>
  <c r="AN61" i="1"/>
  <c r="AP61" i="1"/>
  <c r="AU61" i="1"/>
  <c r="AV61" i="1" s="1"/>
  <c r="AX61" i="1"/>
  <c r="BB61" i="1"/>
  <c r="BC61" i="1" s="1"/>
  <c r="BE61" i="1"/>
  <c r="BH61" i="1"/>
  <c r="BI61" i="1" s="1"/>
  <c r="BL61" i="1"/>
  <c r="BM61" i="1" s="1"/>
  <c r="BS61" i="1"/>
  <c r="BT61" i="1" s="1"/>
  <c r="BV61" i="1"/>
  <c r="BX61" i="1"/>
  <c r="BZ61" i="1"/>
  <c r="CB61" i="1"/>
  <c r="CD61" i="1"/>
  <c r="G62" i="1"/>
  <c r="H62" i="1" s="1"/>
  <c r="J62" i="1"/>
  <c r="M62" i="1"/>
  <c r="N62" i="1" s="1"/>
  <c r="Q62" i="1"/>
  <c r="R62" i="1" s="1"/>
  <c r="T62" i="1"/>
  <c r="V62" i="1"/>
  <c r="Y62" i="1"/>
  <c r="Z62" i="1" s="1"/>
  <c r="AC62" i="1"/>
  <c r="AD62" i="1" s="1"/>
  <c r="AF62" i="1"/>
  <c r="AK62" i="1"/>
  <c r="AL62" i="1" s="1"/>
  <c r="AN62" i="1"/>
  <c r="AP62" i="1"/>
  <c r="AU62" i="1"/>
  <c r="AV62" i="1" s="1"/>
  <c r="AX62" i="1"/>
  <c r="BB62" i="1"/>
  <c r="BC62" i="1" s="1"/>
  <c r="BE62" i="1"/>
  <c r="BH62" i="1"/>
  <c r="BI62" i="1" s="1"/>
  <c r="BL62" i="1"/>
  <c r="BM62" i="1" s="1"/>
  <c r="BS62" i="1"/>
  <c r="BT62" i="1" s="1"/>
  <c r="BV62" i="1"/>
  <c r="BX62" i="1"/>
  <c r="BZ62" i="1"/>
  <c r="CB62" i="1"/>
  <c r="CD62" i="1"/>
  <c r="G63" i="1"/>
  <c r="H63" i="1" s="1"/>
  <c r="J63" i="1"/>
  <c r="M63" i="1"/>
  <c r="N63" i="1" s="1"/>
  <c r="Q63" i="1"/>
  <c r="R63" i="1" s="1"/>
  <c r="T63" i="1"/>
  <c r="V63" i="1"/>
  <c r="Y63" i="1"/>
  <c r="Z63" i="1" s="1"/>
  <c r="AC63" i="1"/>
  <c r="AD63" i="1" s="1"/>
  <c r="AF63" i="1"/>
  <c r="AK63" i="1"/>
  <c r="AL63" i="1" s="1"/>
  <c r="AN63" i="1"/>
  <c r="AP63" i="1"/>
  <c r="AU63" i="1"/>
  <c r="AV63" i="1" s="1"/>
  <c r="AX63" i="1"/>
  <c r="BB63" i="1"/>
  <c r="BC63" i="1" s="1"/>
  <c r="BE63" i="1"/>
  <c r="BH63" i="1"/>
  <c r="BI63" i="1" s="1"/>
  <c r="BL63" i="1"/>
  <c r="BM63" i="1" s="1"/>
  <c r="BS63" i="1"/>
  <c r="BT63" i="1" s="1"/>
  <c r="BV63" i="1"/>
  <c r="BX63" i="1"/>
  <c r="BZ63" i="1"/>
  <c r="CB63" i="1"/>
  <c r="CD63" i="1"/>
  <c r="G68" i="1"/>
  <c r="H68" i="1" s="1"/>
  <c r="J68" i="1"/>
  <c r="M68" i="1"/>
  <c r="N68" i="1" s="1"/>
  <c r="Q68" i="1"/>
  <c r="R68" i="1" s="1"/>
  <c r="T68" i="1"/>
  <c r="V68" i="1"/>
  <c r="Y68" i="1"/>
  <c r="Z68" i="1" s="1"/>
  <c r="AC68" i="1"/>
  <c r="AD68" i="1" s="1"/>
  <c r="AF68" i="1"/>
  <c r="AK68" i="1"/>
  <c r="AL68" i="1" s="1"/>
  <c r="AN68" i="1"/>
  <c r="AP68" i="1"/>
  <c r="AU68" i="1"/>
  <c r="AV68" i="1" s="1"/>
  <c r="AX68" i="1"/>
  <c r="BB68" i="1"/>
  <c r="BC68" i="1" s="1"/>
  <c r="BE68" i="1"/>
  <c r="BH68" i="1"/>
  <c r="BI68" i="1" s="1"/>
  <c r="BL68" i="1"/>
  <c r="BM68" i="1" s="1"/>
  <c r="BS68" i="1"/>
  <c r="BT68" i="1" s="1"/>
  <c r="BV68" i="1"/>
  <c r="BX68" i="1"/>
  <c r="BZ68" i="1"/>
  <c r="CB68" i="1"/>
  <c r="CD68" i="1"/>
  <c r="G65" i="1"/>
  <c r="H65" i="1" s="1"/>
  <c r="J65" i="1"/>
  <c r="M65" i="1"/>
  <c r="N65" i="1" s="1"/>
  <c r="Q65" i="1"/>
  <c r="R65" i="1" s="1"/>
  <c r="T65" i="1"/>
  <c r="V65" i="1"/>
  <c r="Y65" i="1"/>
  <c r="Z65" i="1" s="1"/>
  <c r="AC65" i="1"/>
  <c r="AD65" i="1" s="1"/>
  <c r="AF65" i="1"/>
  <c r="AK65" i="1"/>
  <c r="AL65" i="1" s="1"/>
  <c r="AN65" i="1"/>
  <c r="AP65" i="1"/>
  <c r="AU65" i="1"/>
  <c r="AV65" i="1" s="1"/>
  <c r="AX65" i="1"/>
  <c r="BB65" i="1"/>
  <c r="BC65" i="1" s="1"/>
  <c r="BE65" i="1"/>
  <c r="BH65" i="1"/>
  <c r="BI65" i="1" s="1"/>
  <c r="BL65" i="1"/>
  <c r="BM65" i="1" s="1"/>
  <c r="BS65" i="1"/>
  <c r="BT65" i="1" s="1"/>
  <c r="BV65" i="1"/>
  <c r="BX65" i="1"/>
  <c r="BZ65" i="1"/>
  <c r="CB65" i="1"/>
  <c r="CD65" i="1"/>
  <c r="G66" i="1"/>
  <c r="H66" i="1" s="1"/>
  <c r="J66" i="1"/>
  <c r="M66" i="1"/>
  <c r="N66" i="1" s="1"/>
  <c r="Q66" i="1"/>
  <c r="R66" i="1" s="1"/>
  <c r="T66" i="1"/>
  <c r="V66" i="1"/>
  <c r="Y66" i="1"/>
  <c r="Z66" i="1" s="1"/>
  <c r="AC66" i="1"/>
  <c r="AD66" i="1" s="1"/>
  <c r="AF66" i="1"/>
  <c r="AK66" i="1"/>
  <c r="AL66" i="1" s="1"/>
  <c r="AN66" i="1"/>
  <c r="AP66" i="1"/>
  <c r="AU66" i="1"/>
  <c r="AV66" i="1" s="1"/>
  <c r="AX66" i="1"/>
  <c r="BB66" i="1"/>
  <c r="BC66" i="1" s="1"/>
  <c r="BE66" i="1"/>
  <c r="BH66" i="1"/>
  <c r="BI66" i="1" s="1"/>
  <c r="BL66" i="1"/>
  <c r="BM66" i="1" s="1"/>
  <c r="BS66" i="1"/>
  <c r="BT66" i="1" s="1"/>
  <c r="BV66" i="1"/>
  <c r="BX66" i="1"/>
  <c r="BZ66" i="1"/>
  <c r="CB66" i="1"/>
  <c r="CD66" i="1"/>
  <c r="G64" i="1"/>
  <c r="H64" i="1" s="1"/>
  <c r="J64" i="1"/>
  <c r="M64" i="1"/>
  <c r="N64" i="1" s="1"/>
  <c r="Q64" i="1"/>
  <c r="R64" i="1" s="1"/>
  <c r="T64" i="1"/>
  <c r="V64" i="1"/>
  <c r="Y64" i="1"/>
  <c r="Z64" i="1" s="1"/>
  <c r="AC64" i="1"/>
  <c r="AD64" i="1" s="1"/>
  <c r="AF64" i="1"/>
  <c r="AK64" i="1"/>
  <c r="AL64" i="1" s="1"/>
  <c r="AN64" i="1"/>
  <c r="AP64" i="1"/>
  <c r="AU64" i="1"/>
  <c r="AV64" i="1" s="1"/>
  <c r="AX64" i="1"/>
  <c r="BB64" i="1"/>
  <c r="BC64" i="1" s="1"/>
  <c r="BE64" i="1"/>
  <c r="BH64" i="1"/>
  <c r="BI64" i="1" s="1"/>
  <c r="BL64" i="1"/>
  <c r="BM64" i="1" s="1"/>
  <c r="BS64" i="1"/>
  <c r="BT64" i="1" s="1"/>
  <c r="BV64" i="1"/>
  <c r="BX64" i="1"/>
  <c r="BZ64" i="1"/>
  <c r="CB64" i="1"/>
  <c r="CD64" i="1"/>
  <c r="G67" i="1"/>
  <c r="H67" i="1" s="1"/>
  <c r="J67" i="1"/>
  <c r="M67" i="1"/>
  <c r="N67" i="1" s="1"/>
  <c r="Q67" i="1"/>
  <c r="R67" i="1" s="1"/>
  <c r="T67" i="1"/>
  <c r="V67" i="1"/>
  <c r="Y67" i="1"/>
  <c r="Z67" i="1" s="1"/>
  <c r="AC67" i="1"/>
  <c r="AD67" i="1" s="1"/>
  <c r="AF67" i="1"/>
  <c r="AK67" i="1"/>
  <c r="AL67" i="1" s="1"/>
  <c r="AN67" i="1"/>
  <c r="AP67" i="1"/>
  <c r="AU67" i="1"/>
  <c r="AV67" i="1" s="1"/>
  <c r="AX67" i="1"/>
  <c r="BB67" i="1"/>
  <c r="BC67" i="1" s="1"/>
  <c r="BE67" i="1"/>
  <c r="BH67" i="1"/>
  <c r="BI67" i="1" s="1"/>
  <c r="BL67" i="1"/>
  <c r="BM67" i="1" s="1"/>
  <c r="BS67" i="1"/>
  <c r="BT67" i="1" s="1"/>
  <c r="BV67" i="1"/>
  <c r="BX67" i="1"/>
  <c r="BZ67" i="1"/>
  <c r="CB67" i="1"/>
  <c r="CD67" i="1"/>
  <c r="G69" i="1"/>
  <c r="H69" i="1" s="1"/>
  <c r="M69" i="1"/>
  <c r="N69" i="1" s="1"/>
  <c r="Q69" i="1"/>
  <c r="R69" i="1" s="1"/>
  <c r="T69" i="1"/>
  <c r="V69" i="1"/>
  <c r="Y69" i="1"/>
  <c r="Z69" i="1" s="1"/>
  <c r="AC69" i="1"/>
  <c r="AD69" i="1" s="1"/>
  <c r="AF69" i="1"/>
  <c r="AK69" i="1"/>
  <c r="AL69" i="1" s="1"/>
  <c r="AN69" i="1"/>
  <c r="AP69" i="1"/>
  <c r="AU69" i="1"/>
  <c r="AV69" i="1" s="1"/>
  <c r="AX69" i="1"/>
  <c r="BB69" i="1"/>
  <c r="BC69" i="1" s="1"/>
  <c r="BE69" i="1"/>
  <c r="BH69" i="1"/>
  <c r="BI69" i="1" s="1"/>
  <c r="BL69" i="1"/>
  <c r="BM69" i="1" s="1"/>
  <c r="BS69" i="1"/>
  <c r="BT69" i="1" s="1"/>
  <c r="BV69" i="1"/>
  <c r="BX69" i="1"/>
  <c r="BZ69" i="1"/>
  <c r="CB69" i="1"/>
  <c r="CD69" i="1"/>
  <c r="G70" i="1"/>
  <c r="H70" i="1" s="1"/>
  <c r="J70" i="1"/>
  <c r="M70" i="1"/>
  <c r="N70" i="1" s="1"/>
  <c r="Q70" i="1"/>
  <c r="R70" i="1" s="1"/>
  <c r="T70" i="1"/>
  <c r="V70" i="1"/>
  <c r="Y70" i="1"/>
  <c r="Z70" i="1" s="1"/>
  <c r="AC70" i="1"/>
  <c r="AD70" i="1" s="1"/>
  <c r="AF70" i="1"/>
  <c r="AK70" i="1"/>
  <c r="AL70" i="1" s="1"/>
  <c r="AN70" i="1"/>
  <c r="AP70" i="1"/>
  <c r="AU70" i="1"/>
  <c r="AV70" i="1" s="1"/>
  <c r="AX70" i="1"/>
  <c r="BB70" i="1"/>
  <c r="BC70" i="1" s="1"/>
  <c r="BE70" i="1"/>
  <c r="BH70" i="1"/>
  <c r="BI70" i="1" s="1"/>
  <c r="BL70" i="1"/>
  <c r="BM70" i="1" s="1"/>
  <c r="BS70" i="1"/>
  <c r="BT70" i="1" s="1"/>
  <c r="BV70" i="1"/>
  <c r="BX70" i="1"/>
  <c r="BZ70" i="1"/>
  <c r="CB70" i="1"/>
  <c r="CD70" i="1"/>
  <c r="G71" i="1"/>
  <c r="H71" i="1" s="1"/>
  <c r="J71" i="1"/>
  <c r="M71" i="1"/>
  <c r="N71" i="1" s="1"/>
  <c r="Q71" i="1"/>
  <c r="R71" i="1" s="1"/>
  <c r="T71" i="1"/>
  <c r="V71" i="1"/>
  <c r="Y71" i="1"/>
  <c r="Z71" i="1" s="1"/>
  <c r="AC71" i="1"/>
  <c r="AD71" i="1" s="1"/>
  <c r="AF71" i="1"/>
  <c r="AK71" i="1"/>
  <c r="AL71" i="1" s="1"/>
  <c r="AN71" i="1"/>
  <c r="AP71" i="1"/>
  <c r="AU71" i="1"/>
  <c r="AV71" i="1" s="1"/>
  <c r="AX71" i="1"/>
  <c r="BB71" i="1"/>
  <c r="BC71" i="1" s="1"/>
  <c r="BE71" i="1"/>
  <c r="BH71" i="1"/>
  <c r="BI71" i="1" s="1"/>
  <c r="BL71" i="1"/>
  <c r="BM71" i="1" s="1"/>
  <c r="BS71" i="1"/>
  <c r="BT71" i="1" s="1"/>
  <c r="BV71" i="1"/>
  <c r="BX71" i="1"/>
  <c r="BZ71" i="1"/>
  <c r="CB71" i="1"/>
  <c r="CD71" i="1"/>
  <c r="G72" i="1"/>
  <c r="H72" i="1" s="1"/>
  <c r="J72" i="1"/>
  <c r="M72" i="1"/>
  <c r="N72" i="1" s="1"/>
  <c r="Q72" i="1"/>
  <c r="R72" i="1" s="1"/>
  <c r="T72" i="1"/>
  <c r="V72" i="1"/>
  <c r="Y72" i="1"/>
  <c r="Z72" i="1" s="1"/>
  <c r="AC72" i="1"/>
  <c r="AD72" i="1" s="1"/>
  <c r="AF72" i="1"/>
  <c r="AK72" i="1"/>
  <c r="AL72" i="1" s="1"/>
  <c r="AN72" i="1"/>
  <c r="AP72" i="1"/>
  <c r="AU72" i="1"/>
  <c r="AV72" i="1" s="1"/>
  <c r="AX72" i="1"/>
  <c r="BB72" i="1"/>
  <c r="BC72" i="1" s="1"/>
  <c r="BE72" i="1"/>
  <c r="BH72" i="1"/>
  <c r="BI72" i="1" s="1"/>
  <c r="BL72" i="1"/>
  <c r="BM72" i="1" s="1"/>
  <c r="BS72" i="1"/>
  <c r="BT72" i="1" s="1"/>
  <c r="BV72" i="1"/>
  <c r="BX72" i="1"/>
  <c r="BZ72" i="1"/>
  <c r="CB72" i="1"/>
  <c r="CD72" i="1"/>
  <c r="G73" i="1"/>
  <c r="H73" i="1" s="1"/>
  <c r="J73" i="1"/>
  <c r="M73" i="1"/>
  <c r="N73" i="1" s="1"/>
  <c r="Q73" i="1"/>
  <c r="R73" i="1" s="1"/>
  <c r="T73" i="1"/>
  <c r="V73" i="1"/>
  <c r="Y73" i="1"/>
  <c r="Z73" i="1" s="1"/>
  <c r="AC73" i="1"/>
  <c r="AD73" i="1" s="1"/>
  <c r="AF73" i="1"/>
  <c r="AK73" i="1"/>
  <c r="AL73" i="1" s="1"/>
  <c r="AN73" i="1"/>
  <c r="AP73" i="1"/>
  <c r="AU73" i="1"/>
  <c r="AV73" i="1" s="1"/>
  <c r="AX73" i="1"/>
  <c r="BB73" i="1"/>
  <c r="BC73" i="1" s="1"/>
  <c r="BE73" i="1"/>
  <c r="BH73" i="1"/>
  <c r="BI73" i="1" s="1"/>
  <c r="BL73" i="1"/>
  <c r="BM73" i="1" s="1"/>
  <c r="BS73" i="1"/>
  <c r="BT73" i="1" s="1"/>
  <c r="BV73" i="1"/>
  <c r="BX73" i="1"/>
  <c r="BZ73" i="1"/>
  <c r="CB73" i="1"/>
  <c r="CD73" i="1"/>
  <c r="G74" i="1"/>
  <c r="H74" i="1" s="1"/>
  <c r="J74" i="1"/>
  <c r="M74" i="1"/>
  <c r="N74" i="1" s="1"/>
  <c r="Q74" i="1"/>
  <c r="R74" i="1" s="1"/>
  <c r="T74" i="1"/>
  <c r="V74" i="1"/>
  <c r="Y74" i="1"/>
  <c r="Z74" i="1" s="1"/>
  <c r="AC74" i="1"/>
  <c r="AD74" i="1" s="1"/>
  <c r="AF74" i="1"/>
  <c r="AK74" i="1"/>
  <c r="AL74" i="1" s="1"/>
  <c r="AN74" i="1"/>
  <c r="AP74" i="1"/>
  <c r="AU74" i="1"/>
  <c r="AV74" i="1" s="1"/>
  <c r="AX74" i="1"/>
  <c r="BB74" i="1"/>
  <c r="BC74" i="1" s="1"/>
  <c r="BE74" i="1"/>
  <c r="BH74" i="1"/>
  <c r="BI74" i="1" s="1"/>
  <c r="BL74" i="1"/>
  <c r="BM74" i="1" s="1"/>
  <c r="BS74" i="1"/>
  <c r="BT74" i="1" s="1"/>
  <c r="BV74" i="1"/>
  <c r="BX74" i="1"/>
  <c r="BZ74" i="1"/>
  <c r="CB74" i="1"/>
  <c r="CD74" i="1"/>
  <c r="G75" i="1"/>
  <c r="H75" i="1" s="1"/>
  <c r="J75" i="1"/>
  <c r="M75" i="1"/>
  <c r="N75" i="1" s="1"/>
  <c r="Q75" i="1"/>
  <c r="R75" i="1" s="1"/>
  <c r="T75" i="1"/>
  <c r="V75" i="1"/>
  <c r="Y75" i="1"/>
  <c r="Z75" i="1" s="1"/>
  <c r="AC75" i="1"/>
  <c r="AD75" i="1" s="1"/>
  <c r="AF75" i="1"/>
  <c r="AK75" i="1"/>
  <c r="AL75" i="1" s="1"/>
  <c r="AN75" i="1"/>
  <c r="AP75" i="1"/>
  <c r="AU75" i="1"/>
  <c r="AV75" i="1" s="1"/>
  <c r="AX75" i="1"/>
  <c r="BB75" i="1"/>
  <c r="BC75" i="1" s="1"/>
  <c r="BE75" i="1"/>
  <c r="BH75" i="1"/>
  <c r="BI75" i="1" s="1"/>
  <c r="BL75" i="1"/>
  <c r="BM75" i="1" s="1"/>
  <c r="BS75" i="1"/>
  <c r="BT75" i="1" s="1"/>
  <c r="BV75" i="1"/>
  <c r="BX75" i="1"/>
  <c r="BZ75" i="1"/>
  <c r="CB75" i="1"/>
  <c r="CD75" i="1"/>
  <c r="G76" i="1"/>
  <c r="H76" i="1" s="1"/>
  <c r="J76" i="1"/>
  <c r="M76" i="1"/>
  <c r="N76" i="1" s="1"/>
  <c r="Q76" i="1"/>
  <c r="R76" i="1" s="1"/>
  <c r="T76" i="1"/>
  <c r="V76" i="1"/>
  <c r="Y76" i="1"/>
  <c r="Z76" i="1" s="1"/>
  <c r="AC76" i="1"/>
  <c r="AD76" i="1" s="1"/>
  <c r="AF76" i="1"/>
  <c r="AK76" i="1"/>
  <c r="AL76" i="1" s="1"/>
  <c r="AN76" i="1"/>
  <c r="AP76" i="1"/>
  <c r="AU76" i="1"/>
  <c r="AV76" i="1" s="1"/>
  <c r="AX76" i="1"/>
  <c r="BB76" i="1"/>
  <c r="BC76" i="1" s="1"/>
  <c r="BE76" i="1"/>
  <c r="BH76" i="1"/>
  <c r="BI76" i="1" s="1"/>
  <c r="BL76" i="1"/>
  <c r="BM76" i="1" s="1"/>
  <c r="BS76" i="1"/>
  <c r="BT76" i="1" s="1"/>
  <c r="BV76" i="1"/>
  <c r="BX76" i="1"/>
  <c r="BZ76" i="1"/>
  <c r="CB76" i="1"/>
  <c r="CD76" i="1"/>
  <c r="G77" i="1"/>
  <c r="H77" i="1" s="1"/>
  <c r="J77" i="1"/>
  <c r="M77" i="1"/>
  <c r="N77" i="1" s="1"/>
  <c r="Q77" i="1"/>
  <c r="R77" i="1" s="1"/>
  <c r="T77" i="1"/>
  <c r="V77" i="1"/>
  <c r="Y77" i="1"/>
  <c r="Z77" i="1" s="1"/>
  <c r="AC77" i="1"/>
  <c r="AD77" i="1" s="1"/>
  <c r="AF77" i="1"/>
  <c r="AK77" i="1"/>
  <c r="AL77" i="1" s="1"/>
  <c r="AN77" i="1"/>
  <c r="AP77" i="1"/>
  <c r="AU77" i="1"/>
  <c r="AV77" i="1" s="1"/>
  <c r="AX77" i="1"/>
  <c r="BB77" i="1"/>
  <c r="BC77" i="1" s="1"/>
  <c r="BE77" i="1"/>
  <c r="BH77" i="1"/>
  <c r="BI77" i="1" s="1"/>
  <c r="BL77" i="1"/>
  <c r="BM77" i="1" s="1"/>
  <c r="BS77" i="1"/>
  <c r="BT77" i="1" s="1"/>
  <c r="BV77" i="1"/>
  <c r="BX77" i="1"/>
  <c r="BZ77" i="1"/>
  <c r="CB77" i="1"/>
  <c r="CD77" i="1"/>
  <c r="G78" i="1"/>
  <c r="H78" i="1" s="1"/>
  <c r="J78" i="1"/>
  <c r="M78" i="1"/>
  <c r="N78" i="1" s="1"/>
  <c r="Q78" i="1"/>
  <c r="R78" i="1" s="1"/>
  <c r="T78" i="1"/>
  <c r="V78" i="1"/>
  <c r="Y78" i="1"/>
  <c r="Z78" i="1" s="1"/>
  <c r="AC78" i="1"/>
  <c r="AD78" i="1" s="1"/>
  <c r="AF78" i="1"/>
  <c r="AK78" i="1"/>
  <c r="AL78" i="1" s="1"/>
  <c r="AN78" i="1"/>
  <c r="AP78" i="1"/>
  <c r="AU78" i="1"/>
  <c r="AV78" i="1" s="1"/>
  <c r="AX78" i="1"/>
  <c r="BB78" i="1"/>
  <c r="BC78" i="1" s="1"/>
  <c r="BE78" i="1"/>
  <c r="BH78" i="1"/>
  <c r="BI78" i="1" s="1"/>
  <c r="BL78" i="1"/>
  <c r="BM78" i="1" s="1"/>
  <c r="BS78" i="1"/>
  <c r="BT78" i="1" s="1"/>
  <c r="BV78" i="1"/>
  <c r="BX78" i="1"/>
  <c r="BZ78" i="1"/>
  <c r="CB78" i="1"/>
  <c r="CD78" i="1"/>
  <c r="G79" i="1"/>
  <c r="H79" i="1" s="1"/>
  <c r="J79" i="1"/>
  <c r="M79" i="1"/>
  <c r="N79" i="1" s="1"/>
  <c r="Q79" i="1"/>
  <c r="R79" i="1" s="1"/>
  <c r="T79" i="1"/>
  <c r="V79" i="1"/>
  <c r="Y79" i="1"/>
  <c r="Z79" i="1" s="1"/>
  <c r="AC79" i="1"/>
  <c r="AD79" i="1" s="1"/>
  <c r="AF79" i="1"/>
  <c r="AK79" i="1"/>
  <c r="AL79" i="1" s="1"/>
  <c r="AN79" i="1"/>
  <c r="AP79" i="1"/>
  <c r="AU79" i="1"/>
  <c r="AV79" i="1" s="1"/>
  <c r="AX79" i="1"/>
  <c r="BB79" i="1"/>
  <c r="BC79" i="1" s="1"/>
  <c r="BE79" i="1"/>
  <c r="BH79" i="1"/>
  <c r="BI79" i="1" s="1"/>
  <c r="BL79" i="1"/>
  <c r="BM79" i="1" s="1"/>
  <c r="BS79" i="1"/>
  <c r="BT79" i="1" s="1"/>
  <c r="BV79" i="1"/>
  <c r="BX79" i="1"/>
  <c r="BZ79" i="1"/>
  <c r="CB79" i="1"/>
  <c r="CD79" i="1"/>
  <c r="G80" i="1"/>
  <c r="H80" i="1" s="1"/>
  <c r="J80" i="1"/>
  <c r="M80" i="1"/>
  <c r="N80" i="1" s="1"/>
  <c r="Q80" i="1"/>
  <c r="R80" i="1" s="1"/>
  <c r="T80" i="1"/>
  <c r="V80" i="1"/>
  <c r="Y80" i="1"/>
  <c r="Z80" i="1" s="1"/>
  <c r="AC80" i="1"/>
  <c r="AD80" i="1" s="1"/>
  <c r="AF80" i="1"/>
  <c r="AK80" i="1"/>
  <c r="AL80" i="1" s="1"/>
  <c r="AN80" i="1"/>
  <c r="AP80" i="1"/>
  <c r="AU80" i="1"/>
  <c r="AV80" i="1" s="1"/>
  <c r="AX80" i="1"/>
  <c r="BB80" i="1"/>
  <c r="BC80" i="1" s="1"/>
  <c r="BE80" i="1"/>
  <c r="BH80" i="1"/>
  <c r="BI80" i="1" s="1"/>
  <c r="BL80" i="1"/>
  <c r="BM80" i="1" s="1"/>
  <c r="BS80" i="1"/>
  <c r="BT80" i="1" s="1"/>
  <c r="BV80" i="1"/>
  <c r="BX80" i="1"/>
  <c r="BZ80" i="1"/>
  <c r="CB80" i="1"/>
  <c r="CD80" i="1"/>
  <c r="G81" i="1"/>
  <c r="H81" i="1" s="1"/>
  <c r="J81" i="1"/>
  <c r="M81" i="1"/>
  <c r="N81" i="1" s="1"/>
  <c r="Q81" i="1"/>
  <c r="R81" i="1" s="1"/>
  <c r="T81" i="1"/>
  <c r="V81" i="1"/>
  <c r="Y81" i="1"/>
  <c r="Z81" i="1" s="1"/>
  <c r="AC81" i="1"/>
  <c r="AD81" i="1" s="1"/>
  <c r="AF81" i="1"/>
  <c r="AK81" i="1"/>
  <c r="AL81" i="1" s="1"/>
  <c r="AN81" i="1"/>
  <c r="AP81" i="1"/>
  <c r="AU81" i="1"/>
  <c r="AV81" i="1" s="1"/>
  <c r="AX81" i="1"/>
  <c r="BB81" i="1"/>
  <c r="BC81" i="1" s="1"/>
  <c r="BE81" i="1"/>
  <c r="BH81" i="1"/>
  <c r="BI81" i="1" s="1"/>
  <c r="BL81" i="1"/>
  <c r="BM81" i="1" s="1"/>
  <c r="BS81" i="1"/>
  <c r="BT81" i="1" s="1"/>
  <c r="BV81" i="1"/>
  <c r="BX81" i="1"/>
  <c r="BZ81" i="1"/>
  <c r="CB81" i="1"/>
  <c r="CD81" i="1"/>
  <c r="G82" i="1"/>
  <c r="H82" i="1" s="1"/>
  <c r="J82" i="1"/>
  <c r="M82" i="1"/>
  <c r="N82" i="1" s="1"/>
  <c r="Q82" i="1"/>
  <c r="R82" i="1" s="1"/>
  <c r="T82" i="1"/>
  <c r="V82" i="1"/>
  <c r="Y82" i="1"/>
  <c r="Z82" i="1" s="1"/>
  <c r="AC82" i="1"/>
  <c r="AD82" i="1" s="1"/>
  <c r="AF82" i="1"/>
  <c r="AK82" i="1"/>
  <c r="AL82" i="1" s="1"/>
  <c r="AN82" i="1"/>
  <c r="AP82" i="1"/>
  <c r="AU82" i="1"/>
  <c r="AV82" i="1" s="1"/>
  <c r="AX82" i="1"/>
  <c r="BB82" i="1"/>
  <c r="BC82" i="1" s="1"/>
  <c r="BE82" i="1"/>
  <c r="BH82" i="1"/>
  <c r="BI82" i="1" s="1"/>
  <c r="BL82" i="1"/>
  <c r="BM82" i="1" s="1"/>
  <c r="BS82" i="1"/>
  <c r="BT82" i="1" s="1"/>
  <c r="BV82" i="1"/>
  <c r="BX82" i="1"/>
  <c r="BZ82" i="1"/>
  <c r="CB82" i="1"/>
  <c r="CD82" i="1"/>
  <c r="G83" i="1"/>
  <c r="H83" i="1" s="1"/>
  <c r="J83" i="1"/>
  <c r="M83" i="1"/>
  <c r="N83" i="1" s="1"/>
  <c r="Q83" i="1"/>
  <c r="R83" i="1" s="1"/>
  <c r="T83" i="1"/>
  <c r="V83" i="1"/>
  <c r="Y83" i="1"/>
  <c r="Z83" i="1" s="1"/>
  <c r="AC83" i="1"/>
  <c r="AD83" i="1" s="1"/>
  <c r="AF83" i="1"/>
  <c r="AK83" i="1"/>
  <c r="AL83" i="1" s="1"/>
  <c r="AN83" i="1"/>
  <c r="AP83" i="1"/>
  <c r="AU83" i="1"/>
  <c r="AV83" i="1" s="1"/>
  <c r="AX83" i="1"/>
  <c r="BB83" i="1"/>
  <c r="BC83" i="1" s="1"/>
  <c r="BE83" i="1"/>
  <c r="BH83" i="1"/>
  <c r="BI83" i="1" s="1"/>
  <c r="BL83" i="1"/>
  <c r="BM83" i="1" s="1"/>
  <c r="BS83" i="1"/>
  <c r="BT83" i="1" s="1"/>
  <c r="BV83" i="1"/>
  <c r="BX83" i="1"/>
  <c r="BZ83" i="1"/>
  <c r="CB83" i="1"/>
  <c r="CD83" i="1"/>
  <c r="G84" i="1"/>
  <c r="H84" i="1" s="1"/>
  <c r="J84" i="1"/>
  <c r="M84" i="1"/>
  <c r="N84" i="1" s="1"/>
  <c r="Q84" i="1"/>
  <c r="R84" i="1" s="1"/>
  <c r="T84" i="1"/>
  <c r="V84" i="1"/>
  <c r="Y84" i="1"/>
  <c r="Z84" i="1" s="1"/>
  <c r="AC84" i="1"/>
  <c r="AD84" i="1" s="1"/>
  <c r="AF84" i="1"/>
  <c r="AK84" i="1"/>
  <c r="AL84" i="1" s="1"/>
  <c r="AN84" i="1"/>
  <c r="AP84" i="1"/>
  <c r="AU84" i="1"/>
  <c r="AV84" i="1" s="1"/>
  <c r="AX84" i="1"/>
  <c r="BB84" i="1"/>
  <c r="BC84" i="1" s="1"/>
  <c r="BE84" i="1"/>
  <c r="BH84" i="1"/>
  <c r="BI84" i="1" s="1"/>
  <c r="BL84" i="1"/>
  <c r="BM84" i="1" s="1"/>
  <c r="BS84" i="1"/>
  <c r="BT84" i="1" s="1"/>
  <c r="BV84" i="1"/>
  <c r="BX84" i="1"/>
  <c r="BZ84" i="1"/>
  <c r="CB84" i="1"/>
  <c r="CD84" i="1"/>
  <c r="G85" i="1"/>
  <c r="H85" i="1" s="1"/>
  <c r="J85" i="1"/>
  <c r="M85" i="1"/>
  <c r="N85" i="1" s="1"/>
  <c r="Q85" i="1"/>
  <c r="R85" i="1" s="1"/>
  <c r="T85" i="1"/>
  <c r="V85" i="1"/>
  <c r="Y85" i="1"/>
  <c r="Z85" i="1" s="1"/>
  <c r="AC85" i="1"/>
  <c r="AD85" i="1" s="1"/>
  <c r="AF85" i="1"/>
  <c r="AK85" i="1"/>
  <c r="AL85" i="1" s="1"/>
  <c r="AN85" i="1"/>
  <c r="AP85" i="1"/>
  <c r="AU85" i="1"/>
  <c r="AV85" i="1" s="1"/>
  <c r="AX85" i="1"/>
  <c r="BB85" i="1"/>
  <c r="BC85" i="1" s="1"/>
  <c r="BE85" i="1"/>
  <c r="BH85" i="1"/>
  <c r="BI85" i="1" s="1"/>
  <c r="BL85" i="1"/>
  <c r="BM85" i="1" s="1"/>
  <c r="BS85" i="1"/>
  <c r="BT85" i="1" s="1"/>
  <c r="BV85" i="1"/>
  <c r="BX85" i="1"/>
  <c r="BZ85" i="1"/>
  <c r="CB85" i="1"/>
  <c r="CD85" i="1"/>
  <c r="G86" i="1"/>
  <c r="H86" i="1" s="1"/>
  <c r="J86" i="1"/>
  <c r="M86" i="1"/>
  <c r="N86" i="1" s="1"/>
  <c r="Q86" i="1"/>
  <c r="R86" i="1" s="1"/>
  <c r="T86" i="1"/>
  <c r="V86" i="1"/>
  <c r="Y86" i="1"/>
  <c r="Z86" i="1" s="1"/>
  <c r="AC86" i="1"/>
  <c r="AD86" i="1" s="1"/>
  <c r="AF86" i="1"/>
  <c r="AK86" i="1"/>
  <c r="AL86" i="1" s="1"/>
  <c r="AN86" i="1"/>
  <c r="AP86" i="1"/>
  <c r="AU86" i="1"/>
  <c r="AV86" i="1" s="1"/>
  <c r="AX86" i="1"/>
  <c r="BB86" i="1"/>
  <c r="BC86" i="1" s="1"/>
  <c r="BE86" i="1"/>
  <c r="BH86" i="1"/>
  <c r="BI86" i="1" s="1"/>
  <c r="BL86" i="1"/>
  <c r="BM86" i="1" s="1"/>
  <c r="BS86" i="1"/>
  <c r="BT86" i="1" s="1"/>
  <c r="BV86" i="1"/>
  <c r="BX86" i="1"/>
  <c r="BZ86" i="1"/>
  <c r="CB86" i="1"/>
  <c r="CD86" i="1"/>
  <c r="G87" i="1"/>
  <c r="H87" i="1" s="1"/>
  <c r="J87" i="1"/>
  <c r="M87" i="1"/>
  <c r="N87" i="1" s="1"/>
  <c r="Q87" i="1"/>
  <c r="R87" i="1" s="1"/>
  <c r="T87" i="1"/>
  <c r="V87" i="1"/>
  <c r="Y87" i="1"/>
  <c r="Z87" i="1" s="1"/>
  <c r="AC87" i="1"/>
  <c r="AD87" i="1" s="1"/>
  <c r="AF87" i="1"/>
  <c r="AK87" i="1"/>
  <c r="AL87" i="1" s="1"/>
  <c r="AN87" i="1"/>
  <c r="AP87" i="1"/>
  <c r="AU87" i="1"/>
  <c r="AV87" i="1" s="1"/>
  <c r="AX87" i="1"/>
  <c r="BB87" i="1"/>
  <c r="BC87" i="1" s="1"/>
  <c r="BE87" i="1"/>
  <c r="BH87" i="1"/>
  <c r="BI87" i="1" s="1"/>
  <c r="BL87" i="1"/>
  <c r="BM87" i="1" s="1"/>
  <c r="BS87" i="1"/>
  <c r="BT87" i="1" s="1"/>
  <c r="BV87" i="1"/>
  <c r="BX87" i="1"/>
  <c r="BZ87" i="1"/>
  <c r="CB87" i="1"/>
  <c r="CD87" i="1"/>
  <c r="G88" i="1"/>
  <c r="H88" i="1" s="1"/>
  <c r="J88" i="1"/>
  <c r="M88" i="1"/>
  <c r="N88" i="1" s="1"/>
  <c r="Q88" i="1"/>
  <c r="R88" i="1" s="1"/>
  <c r="T88" i="1"/>
  <c r="V88" i="1"/>
  <c r="Y88" i="1"/>
  <c r="Z88" i="1" s="1"/>
  <c r="AC88" i="1"/>
  <c r="AD88" i="1" s="1"/>
  <c r="AF88" i="1"/>
  <c r="AK88" i="1"/>
  <c r="AL88" i="1" s="1"/>
  <c r="AN88" i="1"/>
  <c r="AP88" i="1"/>
  <c r="AU88" i="1"/>
  <c r="AV88" i="1" s="1"/>
  <c r="AX88" i="1"/>
  <c r="BB88" i="1"/>
  <c r="BC88" i="1" s="1"/>
  <c r="BE88" i="1"/>
  <c r="BH88" i="1"/>
  <c r="BI88" i="1" s="1"/>
  <c r="BL88" i="1"/>
  <c r="BM88" i="1" s="1"/>
  <c r="BS88" i="1"/>
  <c r="BT88" i="1" s="1"/>
  <c r="BV88" i="1"/>
  <c r="BX88" i="1"/>
  <c r="BZ88" i="1"/>
  <c r="CB88" i="1"/>
  <c r="CD88" i="1"/>
  <c r="G89" i="1"/>
  <c r="H89" i="1" s="1"/>
  <c r="J89" i="1"/>
  <c r="M89" i="1"/>
  <c r="N89" i="1" s="1"/>
  <c r="Q89" i="1"/>
  <c r="R89" i="1" s="1"/>
  <c r="T89" i="1"/>
  <c r="V89" i="1"/>
  <c r="Y89" i="1"/>
  <c r="Z89" i="1" s="1"/>
  <c r="AC89" i="1"/>
  <c r="AD89" i="1" s="1"/>
  <c r="AF89" i="1"/>
  <c r="AK89" i="1"/>
  <c r="AL89" i="1" s="1"/>
  <c r="AN89" i="1"/>
  <c r="AP89" i="1"/>
  <c r="AU89" i="1"/>
  <c r="AV89" i="1" s="1"/>
  <c r="AX89" i="1"/>
  <c r="BB89" i="1"/>
  <c r="BC89" i="1" s="1"/>
  <c r="BE89" i="1"/>
  <c r="BH89" i="1"/>
  <c r="BI89" i="1" s="1"/>
  <c r="BL89" i="1"/>
  <c r="BM89" i="1" s="1"/>
  <c r="BS89" i="1"/>
  <c r="BT89" i="1" s="1"/>
  <c r="BV89" i="1"/>
  <c r="BX89" i="1"/>
  <c r="BZ89" i="1"/>
  <c r="CB89" i="1"/>
  <c r="CD89" i="1"/>
  <c r="G90" i="1"/>
  <c r="H90" i="1" s="1"/>
  <c r="J90" i="1"/>
  <c r="M90" i="1"/>
  <c r="N90" i="1" s="1"/>
  <c r="Q90" i="1"/>
  <c r="R90" i="1" s="1"/>
  <c r="T90" i="1"/>
  <c r="V90" i="1"/>
  <c r="Y90" i="1"/>
  <c r="Z90" i="1" s="1"/>
  <c r="AC90" i="1"/>
  <c r="AD90" i="1" s="1"/>
  <c r="AF90" i="1"/>
  <c r="AK90" i="1"/>
  <c r="AL90" i="1" s="1"/>
  <c r="AN90" i="1"/>
  <c r="AP90" i="1"/>
  <c r="AU90" i="1"/>
  <c r="AV90" i="1" s="1"/>
  <c r="AX90" i="1"/>
  <c r="BB90" i="1"/>
  <c r="BC90" i="1" s="1"/>
  <c r="BE90" i="1"/>
  <c r="BH90" i="1"/>
  <c r="BI90" i="1" s="1"/>
  <c r="BL90" i="1"/>
  <c r="BM90" i="1" s="1"/>
  <c r="BS90" i="1"/>
  <c r="BT90" i="1" s="1"/>
  <c r="BV90" i="1"/>
  <c r="BX90" i="1"/>
  <c r="BZ90" i="1"/>
  <c r="CB90" i="1"/>
  <c r="CD90" i="1"/>
  <c r="G91" i="1"/>
  <c r="H91" i="1" s="1"/>
  <c r="J91" i="1"/>
  <c r="M91" i="1"/>
  <c r="N91" i="1" s="1"/>
  <c r="Q91" i="1"/>
  <c r="R91" i="1" s="1"/>
  <c r="T91" i="1"/>
  <c r="V91" i="1"/>
  <c r="Y91" i="1"/>
  <c r="Z91" i="1" s="1"/>
  <c r="AC91" i="1"/>
  <c r="AD91" i="1" s="1"/>
  <c r="AF91" i="1"/>
  <c r="AK91" i="1"/>
  <c r="AL91" i="1" s="1"/>
  <c r="AN91" i="1"/>
  <c r="AP91" i="1"/>
  <c r="AU91" i="1"/>
  <c r="AV91" i="1" s="1"/>
  <c r="AX91" i="1"/>
  <c r="BB91" i="1"/>
  <c r="BC91" i="1" s="1"/>
  <c r="BE91" i="1"/>
  <c r="BH91" i="1"/>
  <c r="BI91" i="1" s="1"/>
  <c r="BL91" i="1"/>
  <c r="BM91" i="1" s="1"/>
  <c r="BS91" i="1"/>
  <c r="BT91" i="1" s="1"/>
  <c r="BV91" i="1"/>
  <c r="BX91" i="1"/>
  <c r="BZ91" i="1"/>
  <c r="CB91" i="1"/>
  <c r="CD91" i="1"/>
  <c r="G92" i="1"/>
  <c r="H92" i="1" s="1"/>
  <c r="J92" i="1"/>
  <c r="M92" i="1"/>
  <c r="N92" i="1" s="1"/>
  <c r="Q92" i="1"/>
  <c r="R92" i="1" s="1"/>
  <c r="T92" i="1"/>
  <c r="V92" i="1"/>
  <c r="Y92" i="1"/>
  <c r="Z92" i="1" s="1"/>
  <c r="AC92" i="1"/>
  <c r="AD92" i="1" s="1"/>
  <c r="AF92" i="1"/>
  <c r="AK92" i="1"/>
  <c r="AL92" i="1" s="1"/>
  <c r="AN92" i="1"/>
  <c r="AP92" i="1"/>
  <c r="AU92" i="1"/>
  <c r="AV92" i="1" s="1"/>
  <c r="AX92" i="1"/>
  <c r="BB92" i="1"/>
  <c r="BC92" i="1" s="1"/>
  <c r="BE92" i="1"/>
  <c r="BH92" i="1"/>
  <c r="BI92" i="1" s="1"/>
  <c r="BL92" i="1"/>
  <c r="BM92" i="1" s="1"/>
  <c r="BS92" i="1"/>
  <c r="BT92" i="1" s="1"/>
  <c r="BV92" i="1"/>
  <c r="BX92" i="1"/>
  <c r="BZ92" i="1"/>
  <c r="CB92" i="1"/>
  <c r="CD92" i="1"/>
  <c r="G93" i="1"/>
  <c r="H93" i="1" s="1"/>
  <c r="J93" i="1"/>
  <c r="M93" i="1"/>
  <c r="N93" i="1" s="1"/>
  <c r="Q93" i="1"/>
  <c r="R93" i="1" s="1"/>
  <c r="T93" i="1"/>
  <c r="V93" i="1"/>
  <c r="Y93" i="1"/>
  <c r="Z93" i="1" s="1"/>
  <c r="AC93" i="1"/>
  <c r="AD93" i="1" s="1"/>
  <c r="AF93" i="1"/>
  <c r="AK93" i="1"/>
  <c r="AL93" i="1" s="1"/>
  <c r="AN93" i="1"/>
  <c r="AP93" i="1"/>
  <c r="AU93" i="1"/>
  <c r="AV93" i="1" s="1"/>
  <c r="AX93" i="1"/>
  <c r="BB93" i="1"/>
  <c r="BC93" i="1" s="1"/>
  <c r="BE93" i="1"/>
  <c r="BH93" i="1"/>
  <c r="BI93" i="1" s="1"/>
  <c r="BL93" i="1"/>
  <c r="BM93" i="1" s="1"/>
  <c r="BS93" i="1"/>
  <c r="BT93" i="1" s="1"/>
  <c r="BV93" i="1"/>
  <c r="BX93" i="1"/>
  <c r="BZ93" i="1"/>
  <c r="CB93" i="1"/>
  <c r="CD93" i="1"/>
  <c r="G94" i="1"/>
  <c r="H94" i="1" s="1"/>
  <c r="J94" i="1"/>
  <c r="M94" i="1"/>
  <c r="N94" i="1" s="1"/>
  <c r="Q94" i="1"/>
  <c r="R94" i="1" s="1"/>
  <c r="T94" i="1"/>
  <c r="V94" i="1"/>
  <c r="Y94" i="1"/>
  <c r="Z94" i="1" s="1"/>
  <c r="AC94" i="1"/>
  <c r="AD94" i="1" s="1"/>
  <c r="AF94" i="1"/>
  <c r="AK94" i="1"/>
  <c r="AL94" i="1" s="1"/>
  <c r="AN94" i="1"/>
  <c r="AP94" i="1"/>
  <c r="AU94" i="1"/>
  <c r="AV94" i="1" s="1"/>
  <c r="AX94" i="1"/>
  <c r="BB94" i="1"/>
  <c r="BC94" i="1" s="1"/>
  <c r="BE94" i="1"/>
  <c r="BH94" i="1"/>
  <c r="BI94" i="1" s="1"/>
  <c r="BL94" i="1"/>
  <c r="BM94" i="1" s="1"/>
  <c r="BS94" i="1"/>
  <c r="BT94" i="1" s="1"/>
  <c r="BV94" i="1"/>
  <c r="BX94" i="1"/>
  <c r="BZ94" i="1"/>
  <c r="CB94" i="1"/>
  <c r="CD94" i="1"/>
  <c r="G95" i="1"/>
  <c r="H95" i="1" s="1"/>
  <c r="J95" i="1"/>
  <c r="M95" i="1"/>
  <c r="N95" i="1" s="1"/>
  <c r="Q95" i="1"/>
  <c r="R95" i="1" s="1"/>
  <c r="T95" i="1"/>
  <c r="V95" i="1"/>
  <c r="Y95" i="1"/>
  <c r="Z95" i="1" s="1"/>
  <c r="AC95" i="1"/>
  <c r="AD95" i="1" s="1"/>
  <c r="AF95" i="1"/>
  <c r="AK95" i="1"/>
  <c r="AL95" i="1" s="1"/>
  <c r="AN95" i="1"/>
  <c r="AP95" i="1"/>
  <c r="AU95" i="1"/>
  <c r="AV95" i="1" s="1"/>
  <c r="AX95" i="1"/>
  <c r="BB95" i="1"/>
  <c r="BC95" i="1" s="1"/>
  <c r="BE95" i="1"/>
  <c r="BH95" i="1"/>
  <c r="BI95" i="1" s="1"/>
  <c r="BL95" i="1"/>
  <c r="BM95" i="1" s="1"/>
  <c r="BS95" i="1"/>
  <c r="BT95" i="1" s="1"/>
  <c r="BV95" i="1"/>
  <c r="BX95" i="1"/>
  <c r="BZ95" i="1"/>
  <c r="CB95" i="1"/>
  <c r="CD95" i="1"/>
  <c r="G96" i="1"/>
  <c r="H96" i="1" s="1"/>
  <c r="J96" i="1"/>
  <c r="M96" i="1"/>
  <c r="N96" i="1" s="1"/>
  <c r="Q96" i="1"/>
  <c r="R96" i="1" s="1"/>
  <c r="T96" i="1"/>
  <c r="V96" i="1"/>
  <c r="Z96" i="1"/>
  <c r="AC96" i="1"/>
  <c r="AD96" i="1" s="1"/>
  <c r="AF96" i="1"/>
  <c r="AK96" i="1"/>
  <c r="AL96" i="1" s="1"/>
  <c r="AN96" i="1"/>
  <c r="AP96" i="1"/>
  <c r="AU96" i="1"/>
  <c r="AV96" i="1" s="1"/>
  <c r="AX96" i="1"/>
  <c r="BB96" i="1"/>
  <c r="BC96" i="1" s="1"/>
  <c r="BE96" i="1"/>
  <c r="BH96" i="1"/>
  <c r="BI96" i="1" s="1"/>
  <c r="BL96" i="1"/>
  <c r="BM96" i="1" s="1"/>
  <c r="BS96" i="1"/>
  <c r="BT96" i="1" s="1"/>
  <c r="BV96" i="1"/>
  <c r="BX96" i="1"/>
  <c r="BZ96" i="1"/>
  <c r="CB96" i="1"/>
  <c r="CD96" i="1"/>
  <c r="G97" i="1"/>
  <c r="H97" i="1" s="1"/>
  <c r="J97" i="1"/>
  <c r="M97" i="1"/>
  <c r="N97" i="1" s="1"/>
  <c r="Q97" i="1"/>
  <c r="R97" i="1" s="1"/>
  <c r="T97" i="1"/>
  <c r="V97" i="1"/>
  <c r="Z97" i="1"/>
  <c r="AC97" i="1"/>
  <c r="AD97" i="1" s="1"/>
  <c r="AF97" i="1"/>
  <c r="AK97" i="1"/>
  <c r="AL97" i="1" s="1"/>
  <c r="AN97" i="1"/>
  <c r="AP97" i="1"/>
  <c r="AU97" i="1"/>
  <c r="AV97" i="1" s="1"/>
  <c r="AX97" i="1"/>
  <c r="BB97" i="1"/>
  <c r="BC97" i="1" s="1"/>
  <c r="BE97" i="1"/>
  <c r="BH97" i="1"/>
  <c r="BI97" i="1" s="1"/>
  <c r="BL97" i="1"/>
  <c r="BM97" i="1" s="1"/>
  <c r="BS97" i="1"/>
  <c r="BT97" i="1" s="1"/>
  <c r="BV97" i="1"/>
  <c r="BX97" i="1"/>
  <c r="BZ97" i="1"/>
  <c r="CB97" i="1"/>
  <c r="CD97" i="1"/>
  <c r="G100" i="1"/>
  <c r="H100" i="1" s="1"/>
  <c r="J100" i="1"/>
  <c r="M100" i="1"/>
  <c r="N100" i="1" s="1"/>
  <c r="Q100" i="1"/>
  <c r="R100" i="1" s="1"/>
  <c r="T100" i="1"/>
  <c r="V100" i="1"/>
  <c r="Z100" i="1"/>
  <c r="AC100" i="1"/>
  <c r="AD100" i="1" s="1"/>
  <c r="AF100" i="1"/>
  <c r="AK100" i="1"/>
  <c r="AL100" i="1" s="1"/>
  <c r="AN100" i="1"/>
  <c r="AP100" i="1"/>
  <c r="AU100" i="1"/>
  <c r="AV100" i="1" s="1"/>
  <c r="AX100" i="1"/>
  <c r="BB100" i="1"/>
  <c r="BC100" i="1" s="1"/>
  <c r="BE100" i="1"/>
  <c r="BH100" i="1"/>
  <c r="BI100" i="1" s="1"/>
  <c r="BL100" i="1"/>
  <c r="BM100" i="1" s="1"/>
  <c r="BS100" i="1"/>
  <c r="BT100" i="1" s="1"/>
  <c r="BV100" i="1"/>
  <c r="BX100" i="1"/>
  <c r="BZ100" i="1"/>
  <c r="CB100" i="1"/>
  <c r="CD100" i="1"/>
  <c r="G101" i="1"/>
  <c r="H101" i="1" s="1"/>
  <c r="J101" i="1"/>
  <c r="M101" i="1"/>
  <c r="N101" i="1" s="1"/>
  <c r="Q101" i="1"/>
  <c r="R101" i="1" s="1"/>
  <c r="T101" i="1"/>
  <c r="V101" i="1"/>
  <c r="Z101" i="1"/>
  <c r="AC101" i="1"/>
  <c r="AD101" i="1" s="1"/>
  <c r="AF101" i="1"/>
  <c r="AK101" i="1"/>
  <c r="AL101" i="1" s="1"/>
  <c r="AN101" i="1"/>
  <c r="AP101" i="1"/>
  <c r="AU101" i="1"/>
  <c r="AV101" i="1" s="1"/>
  <c r="AX101" i="1"/>
  <c r="BB101" i="1"/>
  <c r="BC101" i="1" s="1"/>
  <c r="BE101" i="1"/>
  <c r="BH101" i="1"/>
  <c r="BI101" i="1" s="1"/>
  <c r="BL101" i="1"/>
  <c r="BM101" i="1" s="1"/>
  <c r="BS101" i="1"/>
  <c r="BT101" i="1" s="1"/>
  <c r="BV101" i="1"/>
  <c r="BX101" i="1"/>
  <c r="BZ101" i="1"/>
  <c r="CB101" i="1"/>
  <c r="CD101" i="1"/>
  <c r="G104" i="1"/>
  <c r="H104" i="1" s="1"/>
  <c r="J104" i="1"/>
  <c r="M104" i="1"/>
  <c r="N104" i="1" s="1"/>
  <c r="Q104" i="1"/>
  <c r="R104" i="1" s="1"/>
  <c r="T104" i="1"/>
  <c r="V104" i="1"/>
  <c r="Z104" i="1"/>
  <c r="AC104" i="1"/>
  <c r="AD104" i="1" s="1"/>
  <c r="AF104" i="1"/>
  <c r="AK104" i="1"/>
  <c r="AL104" i="1" s="1"/>
  <c r="AN104" i="1"/>
  <c r="AP104" i="1"/>
  <c r="AU104" i="1"/>
  <c r="AV104" i="1" s="1"/>
  <c r="AX104" i="1"/>
  <c r="BB104" i="1"/>
  <c r="BC104" i="1" s="1"/>
  <c r="BE104" i="1"/>
  <c r="BH104" i="1"/>
  <c r="BI104" i="1" s="1"/>
  <c r="BL104" i="1"/>
  <c r="BM104" i="1" s="1"/>
  <c r="BS104" i="1"/>
  <c r="BT104" i="1" s="1"/>
  <c r="BV104" i="1"/>
  <c r="BX104" i="1"/>
  <c r="BZ104" i="1"/>
  <c r="CB104" i="1"/>
  <c r="CD104" i="1"/>
  <c r="G105" i="1"/>
  <c r="H105" i="1" s="1"/>
  <c r="J105" i="1"/>
  <c r="M105" i="1"/>
  <c r="N105" i="1" s="1"/>
  <c r="Q105" i="1"/>
  <c r="R105" i="1" s="1"/>
  <c r="T105" i="1"/>
  <c r="V105" i="1"/>
  <c r="Z105" i="1"/>
  <c r="AC105" i="1"/>
  <c r="AD105" i="1" s="1"/>
  <c r="AF105" i="1"/>
  <c r="AK105" i="1"/>
  <c r="AL105" i="1" s="1"/>
  <c r="AN105" i="1"/>
  <c r="AP105" i="1"/>
  <c r="AU105" i="1"/>
  <c r="AV105" i="1" s="1"/>
  <c r="AX105" i="1"/>
  <c r="BB105" i="1"/>
  <c r="BC105" i="1" s="1"/>
  <c r="BE105" i="1"/>
  <c r="BH105" i="1"/>
  <c r="BI105" i="1" s="1"/>
  <c r="BL105" i="1"/>
  <c r="BM105" i="1" s="1"/>
  <c r="BS105" i="1"/>
  <c r="BT105" i="1" s="1"/>
  <c r="BV105" i="1"/>
  <c r="BX105" i="1"/>
  <c r="BZ105" i="1"/>
  <c r="CB105" i="1"/>
  <c r="CD105" i="1"/>
  <c r="G99" i="1"/>
  <c r="H99" i="1" s="1"/>
  <c r="J99" i="1"/>
  <c r="M99" i="1"/>
  <c r="N99" i="1" s="1"/>
  <c r="Q99" i="1"/>
  <c r="R99" i="1" s="1"/>
  <c r="T99" i="1"/>
  <c r="V99" i="1"/>
  <c r="Z99" i="1"/>
  <c r="AC99" i="1"/>
  <c r="AD99" i="1" s="1"/>
  <c r="AF99" i="1"/>
  <c r="AK99" i="1"/>
  <c r="AL99" i="1" s="1"/>
  <c r="AN99" i="1"/>
  <c r="AP99" i="1"/>
  <c r="AU99" i="1"/>
  <c r="AV99" i="1" s="1"/>
  <c r="AX99" i="1"/>
  <c r="BB99" i="1"/>
  <c r="BC99" i="1" s="1"/>
  <c r="BE99" i="1"/>
  <c r="BH99" i="1"/>
  <c r="BI99" i="1" s="1"/>
  <c r="BL99" i="1"/>
  <c r="BM99" i="1" s="1"/>
  <c r="BS99" i="1"/>
  <c r="BT99" i="1" s="1"/>
  <c r="BV99" i="1"/>
  <c r="BX99" i="1"/>
  <c r="BZ99" i="1"/>
  <c r="CB99" i="1"/>
  <c r="CD99" i="1"/>
  <c r="G108" i="1"/>
  <c r="H108" i="1" s="1"/>
  <c r="J108" i="1"/>
  <c r="M108" i="1"/>
  <c r="N108" i="1" s="1"/>
  <c r="Q108" i="1"/>
  <c r="R108" i="1" s="1"/>
  <c r="T108" i="1"/>
  <c r="V108" i="1"/>
  <c r="Y108" i="1"/>
  <c r="Z108" i="1" s="1"/>
  <c r="AC108" i="1"/>
  <c r="AD108" i="1" s="1"/>
  <c r="AF108" i="1"/>
  <c r="AK108" i="1"/>
  <c r="AL108" i="1" s="1"/>
  <c r="AN108" i="1"/>
  <c r="AP108" i="1"/>
  <c r="AU108" i="1"/>
  <c r="AV108" i="1" s="1"/>
  <c r="AX108" i="1"/>
  <c r="BB108" i="1"/>
  <c r="BC108" i="1" s="1"/>
  <c r="BE108" i="1"/>
  <c r="BH108" i="1"/>
  <c r="BI108" i="1" s="1"/>
  <c r="BL108" i="1"/>
  <c r="BM108" i="1" s="1"/>
  <c r="BS108" i="1"/>
  <c r="BT108" i="1" s="1"/>
  <c r="BV108" i="1"/>
  <c r="BX108" i="1"/>
  <c r="BZ108" i="1"/>
  <c r="CB108" i="1"/>
  <c r="CD108" i="1"/>
  <c r="G98" i="1"/>
  <c r="H98" i="1" s="1"/>
  <c r="J98" i="1"/>
  <c r="M98" i="1"/>
  <c r="N98" i="1" s="1"/>
  <c r="Q98" i="1"/>
  <c r="R98" i="1" s="1"/>
  <c r="T98" i="1"/>
  <c r="V98" i="1"/>
  <c r="Z98" i="1"/>
  <c r="AC98" i="1"/>
  <c r="AD98" i="1" s="1"/>
  <c r="AF98" i="1"/>
  <c r="AK98" i="1"/>
  <c r="AL98" i="1" s="1"/>
  <c r="AN98" i="1"/>
  <c r="AP98" i="1"/>
  <c r="AU98" i="1"/>
  <c r="AV98" i="1" s="1"/>
  <c r="AX98" i="1"/>
  <c r="BB98" i="1"/>
  <c r="BC98" i="1" s="1"/>
  <c r="BE98" i="1"/>
  <c r="BH98" i="1"/>
  <c r="BI98" i="1" s="1"/>
  <c r="BL98" i="1"/>
  <c r="BM98" i="1" s="1"/>
  <c r="BS98" i="1"/>
  <c r="BT98" i="1" s="1"/>
  <c r="BV98" i="1"/>
  <c r="BX98" i="1"/>
  <c r="BZ98" i="1"/>
  <c r="CB98" i="1"/>
  <c r="CD98" i="1"/>
  <c r="G102" i="1"/>
  <c r="H102" i="1" s="1"/>
  <c r="J102" i="1"/>
  <c r="M102" i="1"/>
  <c r="N102" i="1" s="1"/>
  <c r="Q102" i="1"/>
  <c r="R102" i="1" s="1"/>
  <c r="T102" i="1"/>
  <c r="V102" i="1"/>
  <c r="Z102" i="1"/>
  <c r="AC102" i="1"/>
  <c r="AD102" i="1" s="1"/>
  <c r="AF102" i="1"/>
  <c r="AK102" i="1"/>
  <c r="AL102" i="1" s="1"/>
  <c r="AN102" i="1"/>
  <c r="AP102" i="1"/>
  <c r="AU102" i="1"/>
  <c r="AV102" i="1" s="1"/>
  <c r="AX102" i="1"/>
  <c r="BB102" i="1"/>
  <c r="BC102" i="1" s="1"/>
  <c r="BE102" i="1"/>
  <c r="BH102" i="1"/>
  <c r="BI102" i="1" s="1"/>
  <c r="BL102" i="1"/>
  <c r="BM102" i="1" s="1"/>
  <c r="BS102" i="1"/>
  <c r="BT102" i="1" s="1"/>
  <c r="BV102" i="1"/>
  <c r="BX102" i="1"/>
  <c r="BZ102" i="1"/>
  <c r="CB102" i="1"/>
  <c r="CD102" i="1"/>
  <c r="G103" i="1"/>
  <c r="H103" i="1" s="1"/>
  <c r="J103" i="1"/>
  <c r="M103" i="1"/>
  <c r="N103" i="1" s="1"/>
  <c r="Q103" i="1"/>
  <c r="R103" i="1" s="1"/>
  <c r="T103" i="1"/>
  <c r="V103" i="1"/>
  <c r="Z103" i="1"/>
  <c r="AC103" i="1"/>
  <c r="AD103" i="1" s="1"/>
  <c r="AF103" i="1"/>
  <c r="AK103" i="1"/>
  <c r="AL103" i="1" s="1"/>
  <c r="AN103" i="1"/>
  <c r="AP103" i="1"/>
  <c r="AU103" i="1"/>
  <c r="AV103" i="1" s="1"/>
  <c r="AX103" i="1"/>
  <c r="BB103" i="1"/>
  <c r="BC103" i="1" s="1"/>
  <c r="BE103" i="1"/>
  <c r="BH103" i="1"/>
  <c r="BI103" i="1" s="1"/>
  <c r="BL103" i="1"/>
  <c r="BM103" i="1" s="1"/>
  <c r="BS103" i="1"/>
  <c r="BT103" i="1" s="1"/>
  <c r="BV103" i="1"/>
  <c r="BX103" i="1"/>
  <c r="BZ103" i="1"/>
  <c r="CB103" i="1"/>
  <c r="CD103" i="1"/>
  <c r="G106" i="1"/>
  <c r="H106" i="1" s="1"/>
  <c r="J106" i="1"/>
  <c r="M106" i="1"/>
  <c r="N106" i="1" s="1"/>
  <c r="Q106" i="1"/>
  <c r="R106" i="1" s="1"/>
  <c r="T106" i="1"/>
  <c r="V106" i="1"/>
  <c r="Z106" i="1"/>
  <c r="AC106" i="1"/>
  <c r="AD106" i="1" s="1"/>
  <c r="AF106" i="1"/>
  <c r="AK106" i="1"/>
  <c r="AL106" i="1" s="1"/>
  <c r="AN106" i="1"/>
  <c r="AP106" i="1"/>
  <c r="AU106" i="1"/>
  <c r="AV106" i="1" s="1"/>
  <c r="AX106" i="1"/>
  <c r="BB106" i="1"/>
  <c r="BC106" i="1" s="1"/>
  <c r="BE106" i="1"/>
  <c r="BH106" i="1"/>
  <c r="BI106" i="1" s="1"/>
  <c r="BL106" i="1"/>
  <c r="BM106" i="1" s="1"/>
  <c r="BS106" i="1"/>
  <c r="BT106" i="1" s="1"/>
  <c r="BV106" i="1"/>
  <c r="BX106" i="1"/>
  <c r="BZ106" i="1"/>
  <c r="CB106" i="1"/>
  <c r="CD106" i="1"/>
  <c r="G109" i="1"/>
  <c r="H109" i="1" s="1"/>
  <c r="J109" i="1"/>
  <c r="M109" i="1"/>
  <c r="N109" i="1" s="1"/>
  <c r="Q109" i="1"/>
  <c r="R109" i="1" s="1"/>
  <c r="T109" i="1"/>
  <c r="V109" i="1"/>
  <c r="Y109" i="1"/>
  <c r="Z109" i="1" s="1"/>
  <c r="AC109" i="1"/>
  <c r="AD109" i="1" s="1"/>
  <c r="AF109" i="1"/>
  <c r="AK109" i="1"/>
  <c r="AL109" i="1" s="1"/>
  <c r="AN109" i="1"/>
  <c r="AP109" i="1"/>
  <c r="AU109" i="1"/>
  <c r="AV109" i="1" s="1"/>
  <c r="AX109" i="1"/>
  <c r="BB109" i="1"/>
  <c r="BC109" i="1" s="1"/>
  <c r="BE109" i="1"/>
  <c r="BH109" i="1"/>
  <c r="BI109" i="1" s="1"/>
  <c r="BL109" i="1"/>
  <c r="BM109" i="1" s="1"/>
  <c r="BS109" i="1"/>
  <c r="BT109" i="1" s="1"/>
  <c r="BV109" i="1"/>
  <c r="BX109" i="1"/>
  <c r="BZ109" i="1"/>
  <c r="CB109" i="1"/>
  <c r="CD109" i="1"/>
  <c r="G110" i="1"/>
  <c r="H110" i="1" s="1"/>
  <c r="J110" i="1"/>
  <c r="M110" i="1"/>
  <c r="N110" i="1" s="1"/>
  <c r="Q110" i="1"/>
  <c r="R110" i="1" s="1"/>
  <c r="T110" i="1"/>
  <c r="V110" i="1"/>
  <c r="Y110" i="1"/>
  <c r="Z110" i="1" s="1"/>
  <c r="AC110" i="1"/>
  <c r="AD110" i="1" s="1"/>
  <c r="AF110" i="1"/>
  <c r="AK110" i="1"/>
  <c r="AL110" i="1" s="1"/>
  <c r="AN110" i="1"/>
  <c r="AP110" i="1"/>
  <c r="AU110" i="1"/>
  <c r="AV110" i="1" s="1"/>
  <c r="AX110" i="1"/>
  <c r="BB110" i="1"/>
  <c r="BC110" i="1" s="1"/>
  <c r="BE110" i="1"/>
  <c r="BH110" i="1"/>
  <c r="BI110" i="1" s="1"/>
  <c r="BL110" i="1"/>
  <c r="BM110" i="1" s="1"/>
  <c r="BS110" i="1"/>
  <c r="BT110" i="1" s="1"/>
  <c r="BV110" i="1"/>
  <c r="BX110" i="1"/>
  <c r="BZ110" i="1"/>
  <c r="CB110" i="1"/>
  <c r="CD110" i="1"/>
  <c r="G111" i="1"/>
  <c r="H111" i="1" s="1"/>
  <c r="J111" i="1"/>
  <c r="M111" i="1"/>
  <c r="N111" i="1" s="1"/>
  <c r="Q111" i="1"/>
  <c r="R111" i="1" s="1"/>
  <c r="T111" i="1"/>
  <c r="V111" i="1"/>
  <c r="Y111" i="1"/>
  <c r="Z111" i="1" s="1"/>
  <c r="AC111" i="1"/>
  <c r="AD111" i="1" s="1"/>
  <c r="AF111" i="1"/>
  <c r="AK111" i="1"/>
  <c r="AL111" i="1" s="1"/>
  <c r="AN111" i="1"/>
  <c r="AP111" i="1"/>
  <c r="AU111" i="1"/>
  <c r="AV111" i="1" s="1"/>
  <c r="AX111" i="1"/>
  <c r="BB111" i="1"/>
  <c r="BC111" i="1" s="1"/>
  <c r="BE111" i="1"/>
  <c r="BH111" i="1"/>
  <c r="BI111" i="1" s="1"/>
  <c r="BL111" i="1"/>
  <c r="BM111" i="1" s="1"/>
  <c r="BS111" i="1"/>
  <c r="BT111" i="1" s="1"/>
  <c r="BV111" i="1"/>
  <c r="BX111" i="1"/>
  <c r="BZ111" i="1"/>
  <c r="CB111" i="1"/>
  <c r="CD111" i="1"/>
  <c r="G112" i="1"/>
  <c r="H112" i="1" s="1"/>
  <c r="J112" i="1"/>
  <c r="M112" i="1"/>
  <c r="N112" i="1" s="1"/>
  <c r="Q112" i="1"/>
  <c r="R112" i="1" s="1"/>
  <c r="T112" i="1"/>
  <c r="V112" i="1"/>
  <c r="Y112" i="1"/>
  <c r="Z112" i="1" s="1"/>
  <c r="AC112" i="1"/>
  <c r="AD112" i="1" s="1"/>
  <c r="AF112" i="1"/>
  <c r="AK112" i="1"/>
  <c r="AL112" i="1" s="1"/>
  <c r="AN112" i="1"/>
  <c r="AP112" i="1"/>
  <c r="AU112" i="1"/>
  <c r="AV112" i="1" s="1"/>
  <c r="AX112" i="1"/>
  <c r="BB112" i="1"/>
  <c r="BC112" i="1" s="1"/>
  <c r="BE112" i="1"/>
  <c r="BH112" i="1"/>
  <c r="BI112" i="1" s="1"/>
  <c r="BL112" i="1"/>
  <c r="BM112" i="1" s="1"/>
  <c r="BS112" i="1"/>
  <c r="BT112" i="1" s="1"/>
  <c r="BV112" i="1"/>
  <c r="BX112" i="1"/>
  <c r="BZ112" i="1"/>
  <c r="CB112" i="1"/>
  <c r="CD112" i="1"/>
  <c r="G116" i="1"/>
  <c r="H116" i="1" s="1"/>
  <c r="J116" i="1"/>
  <c r="M116" i="1"/>
  <c r="N116" i="1" s="1"/>
  <c r="Q116" i="1"/>
  <c r="R116" i="1" s="1"/>
  <c r="T116" i="1"/>
  <c r="V116" i="1"/>
  <c r="Y116" i="1"/>
  <c r="Z116" i="1" s="1"/>
  <c r="AC116" i="1"/>
  <c r="AD116" i="1" s="1"/>
  <c r="AF116" i="1"/>
  <c r="AK116" i="1"/>
  <c r="AL116" i="1" s="1"/>
  <c r="AN116" i="1"/>
  <c r="AP116" i="1"/>
  <c r="AU116" i="1"/>
  <c r="AV116" i="1" s="1"/>
  <c r="AX116" i="1"/>
  <c r="BB116" i="1"/>
  <c r="BC116" i="1" s="1"/>
  <c r="BE116" i="1"/>
  <c r="BH116" i="1"/>
  <c r="BI116" i="1" s="1"/>
  <c r="BL116" i="1"/>
  <c r="BM116" i="1" s="1"/>
  <c r="BS116" i="1"/>
  <c r="BT116" i="1" s="1"/>
  <c r="BV116" i="1"/>
  <c r="BX116" i="1"/>
  <c r="BZ116" i="1"/>
  <c r="CB116" i="1"/>
  <c r="CD116" i="1"/>
  <c r="G117" i="1"/>
  <c r="H117" i="1" s="1"/>
  <c r="J117" i="1"/>
  <c r="M117" i="1"/>
  <c r="N117" i="1" s="1"/>
  <c r="Q117" i="1"/>
  <c r="R117" i="1" s="1"/>
  <c r="T117" i="1"/>
  <c r="V117" i="1"/>
  <c r="Y117" i="1"/>
  <c r="Z117" i="1" s="1"/>
  <c r="AC117" i="1"/>
  <c r="AD117" i="1" s="1"/>
  <c r="AF117" i="1"/>
  <c r="AK117" i="1"/>
  <c r="AL117" i="1" s="1"/>
  <c r="AN117" i="1"/>
  <c r="AP117" i="1"/>
  <c r="AU117" i="1"/>
  <c r="AV117" i="1" s="1"/>
  <c r="AX117" i="1"/>
  <c r="BB117" i="1"/>
  <c r="BC117" i="1" s="1"/>
  <c r="BE117" i="1"/>
  <c r="BH117" i="1"/>
  <c r="BI117" i="1" s="1"/>
  <c r="BL117" i="1"/>
  <c r="BM117" i="1" s="1"/>
  <c r="BS117" i="1"/>
  <c r="BT117" i="1" s="1"/>
  <c r="BV117" i="1"/>
  <c r="BX117" i="1"/>
  <c r="BZ117" i="1"/>
  <c r="CB117" i="1"/>
  <c r="CD117" i="1"/>
  <c r="G118" i="1"/>
  <c r="H118" i="1" s="1"/>
  <c r="J118" i="1"/>
  <c r="M118" i="1"/>
  <c r="N118" i="1" s="1"/>
  <c r="Q118" i="1"/>
  <c r="R118" i="1" s="1"/>
  <c r="T118" i="1"/>
  <c r="V118" i="1"/>
  <c r="Y118" i="1"/>
  <c r="Z118" i="1" s="1"/>
  <c r="AC118" i="1"/>
  <c r="AD118" i="1" s="1"/>
  <c r="AF118" i="1"/>
  <c r="AK118" i="1"/>
  <c r="AL118" i="1" s="1"/>
  <c r="AN118" i="1"/>
  <c r="AP118" i="1"/>
  <c r="AU118" i="1"/>
  <c r="AV118" i="1" s="1"/>
  <c r="AX118" i="1"/>
  <c r="BB118" i="1"/>
  <c r="BC118" i="1" s="1"/>
  <c r="BE118" i="1"/>
  <c r="BH118" i="1"/>
  <c r="BI118" i="1" s="1"/>
  <c r="BL118" i="1"/>
  <c r="BM118" i="1" s="1"/>
  <c r="BS118" i="1"/>
  <c r="BT118" i="1" s="1"/>
  <c r="BV118" i="1"/>
  <c r="BX118" i="1"/>
  <c r="BZ118" i="1"/>
  <c r="CB118" i="1"/>
  <c r="CD118" i="1"/>
  <c r="G119" i="1"/>
  <c r="H119" i="1" s="1"/>
  <c r="J119" i="1"/>
  <c r="M119" i="1"/>
  <c r="N119" i="1" s="1"/>
  <c r="Q119" i="1"/>
  <c r="R119" i="1" s="1"/>
  <c r="T119" i="1"/>
  <c r="V119" i="1"/>
  <c r="Y119" i="1"/>
  <c r="Z119" i="1" s="1"/>
  <c r="AC119" i="1"/>
  <c r="AD119" i="1" s="1"/>
  <c r="AF119" i="1"/>
  <c r="AK119" i="1"/>
  <c r="AL119" i="1" s="1"/>
  <c r="AN119" i="1"/>
  <c r="AP119" i="1"/>
  <c r="AU119" i="1"/>
  <c r="AV119" i="1" s="1"/>
  <c r="AX119" i="1"/>
  <c r="BB119" i="1"/>
  <c r="BC119" i="1" s="1"/>
  <c r="BE119" i="1"/>
  <c r="BH119" i="1"/>
  <c r="BI119" i="1" s="1"/>
  <c r="BL119" i="1"/>
  <c r="BM119" i="1" s="1"/>
  <c r="BS119" i="1"/>
  <c r="BT119" i="1" s="1"/>
  <c r="BV119" i="1"/>
  <c r="BX119" i="1"/>
  <c r="BZ119" i="1"/>
  <c r="CB119" i="1"/>
  <c r="CD119" i="1"/>
  <c r="G121" i="1"/>
  <c r="H121" i="1" s="1"/>
  <c r="J121" i="1"/>
  <c r="M121" i="1"/>
  <c r="N121" i="1" s="1"/>
  <c r="Q121" i="1"/>
  <c r="R121" i="1" s="1"/>
  <c r="T121" i="1"/>
  <c r="V121" i="1"/>
  <c r="Y121" i="1"/>
  <c r="Z121" i="1" s="1"/>
  <c r="AC121" i="1"/>
  <c r="AD121" i="1" s="1"/>
  <c r="AF121" i="1"/>
  <c r="AK121" i="1"/>
  <c r="AL121" i="1" s="1"/>
  <c r="AN121" i="1"/>
  <c r="AP121" i="1"/>
  <c r="AU121" i="1"/>
  <c r="AV121" i="1" s="1"/>
  <c r="AX121" i="1"/>
  <c r="BB121" i="1"/>
  <c r="BC121" i="1" s="1"/>
  <c r="BE121" i="1"/>
  <c r="BH121" i="1"/>
  <c r="BI121" i="1" s="1"/>
  <c r="BL121" i="1"/>
  <c r="BM121" i="1" s="1"/>
  <c r="BS121" i="1"/>
  <c r="BT121" i="1" s="1"/>
  <c r="BV121" i="1"/>
  <c r="BX121" i="1"/>
  <c r="BZ121" i="1"/>
  <c r="CB121" i="1"/>
  <c r="CD121" i="1"/>
  <c r="G122" i="1"/>
  <c r="H122" i="1" s="1"/>
  <c r="J122" i="1"/>
  <c r="M122" i="1"/>
  <c r="N122" i="1" s="1"/>
  <c r="Q122" i="1"/>
  <c r="R122" i="1" s="1"/>
  <c r="T122" i="1"/>
  <c r="V122" i="1"/>
  <c r="Y122" i="1"/>
  <c r="Z122" i="1" s="1"/>
  <c r="AC122" i="1"/>
  <c r="AD122" i="1" s="1"/>
  <c r="AF122" i="1"/>
  <c r="AK122" i="1"/>
  <c r="AL122" i="1" s="1"/>
  <c r="AN122" i="1"/>
  <c r="AP122" i="1"/>
  <c r="AU122" i="1"/>
  <c r="AV122" i="1" s="1"/>
  <c r="AX122" i="1"/>
  <c r="BB122" i="1"/>
  <c r="BC122" i="1" s="1"/>
  <c r="BE122" i="1"/>
  <c r="BH122" i="1"/>
  <c r="BI122" i="1" s="1"/>
  <c r="BL122" i="1"/>
  <c r="BM122" i="1" s="1"/>
  <c r="BS122" i="1"/>
  <c r="BT122" i="1" s="1"/>
  <c r="BV122" i="1"/>
  <c r="BX122" i="1"/>
  <c r="BZ122" i="1"/>
  <c r="CB122" i="1"/>
  <c r="CD122" i="1"/>
  <c r="G125" i="1"/>
  <c r="H125" i="1" s="1"/>
  <c r="J125" i="1"/>
  <c r="M125" i="1"/>
  <c r="N125" i="1" s="1"/>
  <c r="Q125" i="1"/>
  <c r="R125" i="1" s="1"/>
  <c r="T125" i="1"/>
  <c r="V125" i="1"/>
  <c r="Y125" i="1"/>
  <c r="Z125" i="1" s="1"/>
  <c r="AC125" i="1"/>
  <c r="AD125" i="1" s="1"/>
  <c r="AF125" i="1"/>
  <c r="AK125" i="1"/>
  <c r="AL125" i="1" s="1"/>
  <c r="AN125" i="1"/>
  <c r="AP125" i="1"/>
  <c r="AU125" i="1"/>
  <c r="AV125" i="1" s="1"/>
  <c r="AX125" i="1"/>
  <c r="BB125" i="1"/>
  <c r="BC125" i="1" s="1"/>
  <c r="BE125" i="1"/>
  <c r="BH125" i="1"/>
  <c r="BI125" i="1" s="1"/>
  <c r="BL125" i="1"/>
  <c r="BM125" i="1" s="1"/>
  <c r="BS125" i="1"/>
  <c r="BT125" i="1" s="1"/>
  <c r="BV125" i="1"/>
  <c r="BX125" i="1"/>
  <c r="BZ125" i="1"/>
  <c r="CB125" i="1"/>
  <c r="CD125" i="1"/>
  <c r="G114" i="1"/>
  <c r="H114" i="1" s="1"/>
  <c r="J114" i="1"/>
  <c r="M114" i="1"/>
  <c r="N114" i="1" s="1"/>
  <c r="Q114" i="1"/>
  <c r="R114" i="1" s="1"/>
  <c r="T114" i="1"/>
  <c r="V114" i="1"/>
  <c r="Y114" i="1"/>
  <c r="Z114" i="1" s="1"/>
  <c r="AC114" i="1"/>
  <c r="AD114" i="1" s="1"/>
  <c r="AF114" i="1"/>
  <c r="AK114" i="1"/>
  <c r="AL114" i="1" s="1"/>
  <c r="AN114" i="1"/>
  <c r="AP114" i="1"/>
  <c r="AU114" i="1"/>
  <c r="AV114" i="1" s="1"/>
  <c r="AX114" i="1"/>
  <c r="BB114" i="1"/>
  <c r="BC114" i="1" s="1"/>
  <c r="BE114" i="1"/>
  <c r="BH114" i="1"/>
  <c r="BI114" i="1" s="1"/>
  <c r="BL114" i="1"/>
  <c r="BM114" i="1" s="1"/>
  <c r="BS114" i="1"/>
  <c r="BT114" i="1" s="1"/>
  <c r="BV114" i="1"/>
  <c r="BX114" i="1"/>
  <c r="BZ114" i="1"/>
  <c r="CB114" i="1"/>
  <c r="CD114" i="1"/>
  <c r="G113" i="1"/>
  <c r="H113" i="1" s="1"/>
  <c r="J113" i="1"/>
  <c r="M113" i="1"/>
  <c r="N113" i="1" s="1"/>
  <c r="Q113" i="1"/>
  <c r="R113" i="1" s="1"/>
  <c r="T113" i="1"/>
  <c r="V113" i="1"/>
  <c r="Y113" i="1"/>
  <c r="Z113" i="1" s="1"/>
  <c r="AC113" i="1"/>
  <c r="AD113" i="1" s="1"/>
  <c r="AF113" i="1"/>
  <c r="AK113" i="1"/>
  <c r="AL113" i="1" s="1"/>
  <c r="AN113" i="1"/>
  <c r="AP113" i="1"/>
  <c r="AU113" i="1"/>
  <c r="AV113" i="1" s="1"/>
  <c r="AX113" i="1"/>
  <c r="BB113" i="1"/>
  <c r="BC113" i="1" s="1"/>
  <c r="BE113" i="1"/>
  <c r="BH113" i="1"/>
  <c r="BI113" i="1" s="1"/>
  <c r="BL113" i="1"/>
  <c r="BM113" i="1" s="1"/>
  <c r="BS113" i="1"/>
  <c r="BT113" i="1" s="1"/>
  <c r="BV113" i="1"/>
  <c r="BX113" i="1"/>
  <c r="BZ113" i="1"/>
  <c r="CB113" i="1"/>
  <c r="CD113" i="1"/>
  <c r="G115" i="1"/>
  <c r="H115" i="1" s="1"/>
  <c r="J115" i="1"/>
  <c r="M115" i="1"/>
  <c r="N115" i="1" s="1"/>
  <c r="Q115" i="1"/>
  <c r="R115" i="1" s="1"/>
  <c r="T115" i="1"/>
  <c r="V115" i="1"/>
  <c r="Y115" i="1"/>
  <c r="Z115" i="1" s="1"/>
  <c r="AC115" i="1"/>
  <c r="AD115" i="1" s="1"/>
  <c r="AF115" i="1"/>
  <c r="AK115" i="1"/>
  <c r="AL115" i="1" s="1"/>
  <c r="AN115" i="1"/>
  <c r="AP115" i="1"/>
  <c r="AU115" i="1"/>
  <c r="AV115" i="1" s="1"/>
  <c r="AX115" i="1"/>
  <c r="BB115" i="1"/>
  <c r="BC115" i="1" s="1"/>
  <c r="BE115" i="1"/>
  <c r="BH115" i="1"/>
  <c r="BI115" i="1" s="1"/>
  <c r="BL115" i="1"/>
  <c r="BM115" i="1" s="1"/>
  <c r="BS115" i="1"/>
  <c r="BT115" i="1" s="1"/>
  <c r="BV115" i="1"/>
  <c r="BX115" i="1"/>
  <c r="BZ115" i="1"/>
  <c r="CB115" i="1"/>
  <c r="CD115" i="1"/>
  <c r="G120" i="1"/>
  <c r="H120" i="1" s="1"/>
  <c r="J120" i="1"/>
  <c r="M120" i="1"/>
  <c r="N120" i="1" s="1"/>
  <c r="Q120" i="1"/>
  <c r="R120" i="1" s="1"/>
  <c r="T120" i="1"/>
  <c r="V120" i="1"/>
  <c r="Y120" i="1"/>
  <c r="Z120" i="1" s="1"/>
  <c r="AC120" i="1"/>
  <c r="AD120" i="1" s="1"/>
  <c r="AF120" i="1"/>
  <c r="AK120" i="1"/>
  <c r="AL120" i="1" s="1"/>
  <c r="AN120" i="1"/>
  <c r="AP120" i="1"/>
  <c r="AU120" i="1"/>
  <c r="AV120" i="1" s="1"/>
  <c r="AX120" i="1"/>
  <c r="BB120" i="1"/>
  <c r="BC120" i="1" s="1"/>
  <c r="BE120" i="1"/>
  <c r="BH120" i="1"/>
  <c r="BI120" i="1" s="1"/>
  <c r="BL120" i="1"/>
  <c r="BM120" i="1" s="1"/>
  <c r="BS120" i="1"/>
  <c r="BT120" i="1" s="1"/>
  <c r="BV120" i="1"/>
  <c r="BX120" i="1"/>
  <c r="BZ120" i="1"/>
  <c r="CB120" i="1"/>
  <c r="CD120" i="1"/>
  <c r="G123" i="1"/>
  <c r="H123" i="1" s="1"/>
  <c r="J123" i="1"/>
  <c r="M123" i="1"/>
  <c r="N123" i="1" s="1"/>
  <c r="Q123" i="1"/>
  <c r="R123" i="1" s="1"/>
  <c r="T123" i="1"/>
  <c r="V123" i="1"/>
  <c r="Y123" i="1"/>
  <c r="Z123" i="1" s="1"/>
  <c r="AC123" i="1"/>
  <c r="AD123" i="1" s="1"/>
  <c r="AF123" i="1"/>
  <c r="AK123" i="1"/>
  <c r="AL123" i="1" s="1"/>
  <c r="AN123" i="1"/>
  <c r="AP123" i="1"/>
  <c r="AU123" i="1"/>
  <c r="AV123" i="1" s="1"/>
  <c r="AX123" i="1"/>
  <c r="BB123" i="1"/>
  <c r="BC123" i="1" s="1"/>
  <c r="BE123" i="1"/>
  <c r="BH123" i="1"/>
  <c r="BI123" i="1" s="1"/>
  <c r="BL123" i="1"/>
  <c r="BM123" i="1" s="1"/>
  <c r="BS123" i="1"/>
  <c r="BT123" i="1" s="1"/>
  <c r="BV123" i="1"/>
  <c r="BX123" i="1"/>
  <c r="BZ123" i="1"/>
  <c r="CB123" i="1"/>
  <c r="CD123" i="1"/>
  <c r="G124" i="1"/>
  <c r="H124" i="1" s="1"/>
  <c r="J124" i="1"/>
  <c r="M124" i="1"/>
  <c r="N124" i="1" s="1"/>
  <c r="Q124" i="1"/>
  <c r="R124" i="1" s="1"/>
  <c r="T124" i="1"/>
  <c r="V124" i="1"/>
  <c r="Y124" i="1"/>
  <c r="Z124" i="1" s="1"/>
  <c r="AC124" i="1"/>
  <c r="AD124" i="1" s="1"/>
  <c r="AF124" i="1"/>
  <c r="AK124" i="1"/>
  <c r="AL124" i="1" s="1"/>
  <c r="AN124" i="1"/>
  <c r="AP124" i="1"/>
  <c r="AU124" i="1"/>
  <c r="AV124" i="1" s="1"/>
  <c r="AX124" i="1"/>
  <c r="BB124" i="1"/>
  <c r="BC124" i="1" s="1"/>
  <c r="BE124" i="1"/>
  <c r="BH124" i="1"/>
  <c r="BI124" i="1" s="1"/>
  <c r="BL124" i="1"/>
  <c r="BM124" i="1" s="1"/>
  <c r="BS124" i="1"/>
  <c r="BT124" i="1" s="1"/>
  <c r="BV124" i="1"/>
  <c r="BX124" i="1"/>
  <c r="BZ124" i="1"/>
  <c r="CB124" i="1"/>
  <c r="CD124" i="1"/>
  <c r="G126" i="1"/>
  <c r="H126" i="1" s="1"/>
  <c r="J126" i="1"/>
  <c r="M126" i="1"/>
  <c r="N126" i="1" s="1"/>
  <c r="Q126" i="1"/>
  <c r="R126" i="1" s="1"/>
  <c r="T126" i="1"/>
  <c r="V126" i="1"/>
  <c r="Y126" i="1"/>
  <c r="Z126" i="1" s="1"/>
  <c r="AC126" i="1"/>
  <c r="AD126" i="1" s="1"/>
  <c r="AF126" i="1"/>
  <c r="AK126" i="1"/>
  <c r="AL126" i="1" s="1"/>
  <c r="AN126" i="1"/>
  <c r="AP126" i="1"/>
  <c r="AU126" i="1"/>
  <c r="AV126" i="1" s="1"/>
  <c r="AX126" i="1"/>
  <c r="BB126" i="1"/>
  <c r="BC126" i="1" s="1"/>
  <c r="BE126" i="1"/>
  <c r="BH126" i="1"/>
  <c r="BI126" i="1" s="1"/>
  <c r="BL126" i="1"/>
  <c r="BM126" i="1" s="1"/>
  <c r="BS126" i="1"/>
  <c r="BT126" i="1" s="1"/>
  <c r="BV126" i="1"/>
  <c r="BX126" i="1"/>
  <c r="BZ126" i="1"/>
  <c r="CB126" i="1"/>
  <c r="CD126" i="1"/>
  <c r="G127" i="1"/>
  <c r="H127" i="1" s="1"/>
  <c r="J127" i="1"/>
  <c r="M127" i="1"/>
  <c r="N127" i="1" s="1"/>
  <c r="Q127" i="1"/>
  <c r="R127" i="1" s="1"/>
  <c r="T127" i="1"/>
  <c r="V127" i="1"/>
  <c r="Y127" i="1"/>
  <c r="Z127" i="1" s="1"/>
  <c r="AC127" i="1"/>
  <c r="AD127" i="1" s="1"/>
  <c r="AF127" i="1"/>
  <c r="AK127" i="1"/>
  <c r="AL127" i="1" s="1"/>
  <c r="AN127" i="1"/>
  <c r="AP127" i="1"/>
  <c r="AU127" i="1"/>
  <c r="AV127" i="1" s="1"/>
  <c r="AX127" i="1"/>
  <c r="BB127" i="1"/>
  <c r="BC127" i="1" s="1"/>
  <c r="BE127" i="1"/>
  <c r="BH127" i="1"/>
  <c r="BI127" i="1" s="1"/>
  <c r="BL127" i="1"/>
  <c r="BM127" i="1" s="1"/>
  <c r="BS127" i="1"/>
  <c r="BT127" i="1" s="1"/>
  <c r="BV127" i="1"/>
  <c r="BX127" i="1"/>
  <c r="BZ127" i="1"/>
  <c r="CB127" i="1"/>
  <c r="CD127" i="1"/>
  <c r="G128" i="1"/>
  <c r="H128" i="1" s="1"/>
  <c r="J128" i="1"/>
  <c r="M128" i="1"/>
  <c r="N128" i="1" s="1"/>
  <c r="Q128" i="1"/>
  <c r="R128" i="1" s="1"/>
  <c r="T128" i="1"/>
  <c r="V128" i="1"/>
  <c r="Y128" i="1"/>
  <c r="Z128" i="1" s="1"/>
  <c r="AC128" i="1"/>
  <c r="AD128" i="1" s="1"/>
  <c r="AF128" i="1"/>
  <c r="AK128" i="1"/>
  <c r="AL128" i="1" s="1"/>
  <c r="AN128" i="1"/>
  <c r="AP128" i="1"/>
  <c r="AU128" i="1"/>
  <c r="AV128" i="1" s="1"/>
  <c r="AX128" i="1"/>
  <c r="BB128" i="1"/>
  <c r="BC128" i="1" s="1"/>
  <c r="BE128" i="1"/>
  <c r="BH128" i="1"/>
  <c r="BI128" i="1" s="1"/>
  <c r="BL128" i="1"/>
  <c r="BM128" i="1" s="1"/>
  <c r="BS128" i="1"/>
  <c r="BT128" i="1" s="1"/>
  <c r="BV128" i="1"/>
  <c r="BX128" i="1"/>
  <c r="BZ128" i="1"/>
  <c r="CB128" i="1"/>
  <c r="CD128" i="1"/>
  <c r="G129" i="1"/>
  <c r="H129" i="1" s="1"/>
  <c r="J129" i="1"/>
  <c r="M129" i="1"/>
  <c r="N129" i="1" s="1"/>
  <c r="Q129" i="1"/>
  <c r="R129" i="1" s="1"/>
  <c r="T129" i="1"/>
  <c r="V129" i="1"/>
  <c r="Y129" i="1"/>
  <c r="Z129" i="1" s="1"/>
  <c r="AC129" i="1"/>
  <c r="AD129" i="1" s="1"/>
  <c r="AF129" i="1"/>
  <c r="AK129" i="1"/>
  <c r="AL129" i="1" s="1"/>
  <c r="AN129" i="1"/>
  <c r="AP129" i="1"/>
  <c r="AU129" i="1"/>
  <c r="AV129" i="1" s="1"/>
  <c r="AX129" i="1"/>
  <c r="BB129" i="1"/>
  <c r="BC129" i="1" s="1"/>
  <c r="BE129" i="1"/>
  <c r="BH129" i="1"/>
  <c r="BI129" i="1" s="1"/>
  <c r="BL129" i="1"/>
  <c r="BM129" i="1" s="1"/>
  <c r="BS129" i="1"/>
  <c r="BT129" i="1" s="1"/>
  <c r="BV129" i="1"/>
  <c r="BX129" i="1"/>
  <c r="BZ129" i="1"/>
  <c r="CB129" i="1"/>
  <c r="CD129" i="1"/>
  <c r="G130" i="1"/>
  <c r="H130" i="1" s="1"/>
  <c r="J130" i="1"/>
  <c r="M130" i="1"/>
  <c r="N130" i="1" s="1"/>
  <c r="Q130" i="1"/>
  <c r="R130" i="1" s="1"/>
  <c r="T130" i="1"/>
  <c r="V130" i="1"/>
  <c r="Y130" i="1"/>
  <c r="Z130" i="1" s="1"/>
  <c r="AC130" i="1"/>
  <c r="AD130" i="1" s="1"/>
  <c r="AF130" i="1"/>
  <c r="AK130" i="1"/>
  <c r="AL130" i="1" s="1"/>
  <c r="AN130" i="1"/>
  <c r="AP130" i="1"/>
  <c r="AU130" i="1"/>
  <c r="AV130" i="1" s="1"/>
  <c r="AX130" i="1"/>
  <c r="BB130" i="1"/>
  <c r="BC130" i="1" s="1"/>
  <c r="BE130" i="1"/>
  <c r="BH130" i="1"/>
  <c r="BI130" i="1" s="1"/>
  <c r="BL130" i="1"/>
  <c r="BM130" i="1" s="1"/>
  <c r="BS130" i="1"/>
  <c r="BT130" i="1" s="1"/>
  <c r="BV130" i="1"/>
  <c r="BX130" i="1"/>
  <c r="BZ130" i="1"/>
  <c r="CB130" i="1"/>
  <c r="CD130" i="1"/>
  <c r="G131" i="1"/>
  <c r="H131" i="1" s="1"/>
  <c r="J131" i="1"/>
  <c r="M131" i="1"/>
  <c r="N131" i="1" s="1"/>
  <c r="Q131" i="1"/>
  <c r="R131" i="1" s="1"/>
  <c r="T131" i="1"/>
  <c r="V131" i="1"/>
  <c r="Y131" i="1"/>
  <c r="Z131" i="1" s="1"/>
  <c r="AC131" i="1"/>
  <c r="AD131" i="1" s="1"/>
  <c r="AF131" i="1"/>
  <c r="AK131" i="1"/>
  <c r="AL131" i="1" s="1"/>
  <c r="AN131" i="1"/>
  <c r="AP131" i="1"/>
  <c r="AU131" i="1"/>
  <c r="AV131" i="1" s="1"/>
  <c r="AX131" i="1"/>
  <c r="BB131" i="1"/>
  <c r="BC131" i="1" s="1"/>
  <c r="BE131" i="1"/>
  <c r="BH131" i="1"/>
  <c r="BI131" i="1" s="1"/>
  <c r="BL131" i="1"/>
  <c r="BM131" i="1" s="1"/>
  <c r="BS131" i="1"/>
  <c r="BT131" i="1" s="1"/>
  <c r="BV131" i="1"/>
  <c r="BX131" i="1"/>
  <c r="BZ131" i="1"/>
  <c r="CB131" i="1"/>
  <c r="CD131" i="1"/>
  <c r="G132" i="1"/>
  <c r="H132" i="1" s="1"/>
  <c r="J132" i="1"/>
  <c r="M132" i="1"/>
  <c r="N132" i="1" s="1"/>
  <c r="Q132" i="1"/>
  <c r="R132" i="1" s="1"/>
  <c r="T132" i="1"/>
  <c r="V132" i="1"/>
  <c r="Y132" i="1"/>
  <c r="Z132" i="1" s="1"/>
  <c r="AC132" i="1"/>
  <c r="AD132" i="1" s="1"/>
  <c r="AF132" i="1"/>
  <c r="AK132" i="1"/>
  <c r="AL132" i="1" s="1"/>
  <c r="AN132" i="1"/>
  <c r="AP132" i="1"/>
  <c r="AU132" i="1"/>
  <c r="AV132" i="1" s="1"/>
  <c r="AX132" i="1"/>
  <c r="BB132" i="1"/>
  <c r="BC132" i="1" s="1"/>
  <c r="BE132" i="1"/>
  <c r="BH132" i="1"/>
  <c r="BI132" i="1" s="1"/>
  <c r="BL132" i="1"/>
  <c r="BM132" i="1" s="1"/>
  <c r="BS132" i="1"/>
  <c r="BT132" i="1" s="1"/>
  <c r="BV132" i="1"/>
  <c r="BX132" i="1"/>
  <c r="BZ132" i="1"/>
  <c r="CB132" i="1"/>
  <c r="CD132" i="1"/>
  <c r="G133" i="1"/>
  <c r="H133" i="1" s="1"/>
  <c r="J133" i="1"/>
  <c r="M133" i="1"/>
  <c r="N133" i="1" s="1"/>
  <c r="Q133" i="1"/>
  <c r="R133" i="1" s="1"/>
  <c r="T133" i="1"/>
  <c r="V133" i="1"/>
  <c r="AC133" i="1"/>
  <c r="AD133" i="1" s="1"/>
  <c r="AF133" i="1"/>
  <c r="AK133" i="1"/>
  <c r="AL133" i="1" s="1"/>
  <c r="AN133" i="1"/>
  <c r="AP133" i="1"/>
  <c r="AU133" i="1"/>
  <c r="AV133" i="1" s="1"/>
  <c r="AX133" i="1"/>
  <c r="BB133" i="1"/>
  <c r="BC133" i="1" s="1"/>
  <c r="BE133" i="1"/>
  <c r="BH133" i="1"/>
  <c r="BI133" i="1" s="1"/>
  <c r="BL133" i="1"/>
  <c r="BM133" i="1" s="1"/>
  <c r="BS133" i="1"/>
  <c r="BT133" i="1" s="1"/>
  <c r="BV133" i="1"/>
  <c r="BX133" i="1"/>
  <c r="BZ133" i="1"/>
  <c r="CB133" i="1"/>
  <c r="CD133" i="1"/>
  <c r="G134" i="1"/>
  <c r="H134" i="1" s="1"/>
  <c r="J134" i="1"/>
  <c r="M134" i="1"/>
  <c r="N134" i="1" s="1"/>
  <c r="Q134" i="1"/>
  <c r="R134" i="1" s="1"/>
  <c r="T134" i="1"/>
  <c r="V134" i="1"/>
  <c r="Y134" i="1"/>
  <c r="Z134" i="1" s="1"/>
  <c r="AC134" i="1"/>
  <c r="AD134" i="1" s="1"/>
  <c r="AF134" i="1"/>
  <c r="AK134" i="1"/>
  <c r="AL134" i="1" s="1"/>
  <c r="AN134" i="1"/>
  <c r="AP134" i="1"/>
  <c r="AU134" i="1"/>
  <c r="AV134" i="1" s="1"/>
  <c r="AX134" i="1"/>
  <c r="BB134" i="1"/>
  <c r="BC134" i="1" s="1"/>
  <c r="BE134" i="1"/>
  <c r="BH134" i="1"/>
  <c r="BI134" i="1" s="1"/>
  <c r="BL134" i="1"/>
  <c r="BM134" i="1" s="1"/>
  <c r="BS134" i="1"/>
  <c r="BT134" i="1" s="1"/>
  <c r="BV134" i="1"/>
  <c r="BX134" i="1"/>
  <c r="BZ134" i="1"/>
  <c r="CB134" i="1"/>
  <c r="CD134" i="1"/>
  <c r="G136" i="1"/>
  <c r="H136" i="1" s="1"/>
  <c r="J136" i="1"/>
  <c r="M136" i="1"/>
  <c r="N136" i="1" s="1"/>
  <c r="Q136" i="1"/>
  <c r="R136" i="1" s="1"/>
  <c r="T136" i="1"/>
  <c r="V136" i="1"/>
  <c r="Y136" i="1"/>
  <c r="Z136" i="1" s="1"/>
  <c r="AC136" i="1"/>
  <c r="AD136" i="1" s="1"/>
  <c r="AF136" i="1"/>
  <c r="AK136" i="1"/>
  <c r="AL136" i="1" s="1"/>
  <c r="AN136" i="1"/>
  <c r="AP136" i="1"/>
  <c r="AU136" i="1"/>
  <c r="AV136" i="1" s="1"/>
  <c r="AX136" i="1"/>
  <c r="BB136" i="1"/>
  <c r="BC136" i="1" s="1"/>
  <c r="BE136" i="1"/>
  <c r="BH136" i="1"/>
  <c r="BI136" i="1" s="1"/>
  <c r="BL136" i="1"/>
  <c r="BM136" i="1" s="1"/>
  <c r="BS136" i="1"/>
  <c r="BT136" i="1" s="1"/>
  <c r="BV136" i="1"/>
  <c r="BX136" i="1"/>
  <c r="BZ136" i="1"/>
  <c r="CB136" i="1"/>
  <c r="CD136" i="1"/>
  <c r="G138" i="1"/>
  <c r="H138" i="1" s="1"/>
  <c r="J138" i="1"/>
  <c r="M138" i="1"/>
  <c r="N138" i="1" s="1"/>
  <c r="Q138" i="1"/>
  <c r="R138" i="1" s="1"/>
  <c r="T138" i="1"/>
  <c r="V138" i="1"/>
  <c r="Y138" i="1"/>
  <c r="Z138" i="1" s="1"/>
  <c r="AC138" i="1"/>
  <c r="AD138" i="1" s="1"/>
  <c r="AF138" i="1"/>
  <c r="AK138" i="1"/>
  <c r="AL138" i="1" s="1"/>
  <c r="AN138" i="1"/>
  <c r="AP138" i="1"/>
  <c r="AU138" i="1"/>
  <c r="AV138" i="1" s="1"/>
  <c r="AX138" i="1"/>
  <c r="BB138" i="1"/>
  <c r="BC138" i="1" s="1"/>
  <c r="BE138" i="1"/>
  <c r="BH138" i="1"/>
  <c r="BI138" i="1" s="1"/>
  <c r="BL138" i="1"/>
  <c r="BM138" i="1" s="1"/>
  <c r="BS138" i="1"/>
  <c r="BT138" i="1" s="1"/>
  <c r="BV138" i="1"/>
  <c r="BX138" i="1"/>
  <c r="BZ138" i="1"/>
  <c r="CB138" i="1"/>
  <c r="CD138" i="1"/>
  <c r="G139" i="1"/>
  <c r="H139" i="1" s="1"/>
  <c r="J139" i="1"/>
  <c r="M139" i="1"/>
  <c r="N139" i="1" s="1"/>
  <c r="Q139" i="1"/>
  <c r="R139" i="1" s="1"/>
  <c r="T139" i="1"/>
  <c r="V139" i="1"/>
  <c r="Y139" i="1"/>
  <c r="Z139" i="1" s="1"/>
  <c r="AC139" i="1"/>
  <c r="AD139" i="1" s="1"/>
  <c r="AF139" i="1"/>
  <c r="AK139" i="1"/>
  <c r="AL139" i="1" s="1"/>
  <c r="AN139" i="1"/>
  <c r="AP139" i="1"/>
  <c r="AU139" i="1"/>
  <c r="AV139" i="1" s="1"/>
  <c r="AX139" i="1"/>
  <c r="BB139" i="1"/>
  <c r="BC139" i="1" s="1"/>
  <c r="BE139" i="1"/>
  <c r="BH139" i="1"/>
  <c r="BI139" i="1" s="1"/>
  <c r="BL139" i="1"/>
  <c r="BM139" i="1" s="1"/>
  <c r="BS139" i="1"/>
  <c r="BT139" i="1" s="1"/>
  <c r="BV139" i="1"/>
  <c r="BX139" i="1"/>
  <c r="BZ139" i="1"/>
  <c r="CB139" i="1"/>
  <c r="CD139" i="1"/>
  <c r="G135" i="1"/>
  <c r="H135" i="1" s="1"/>
  <c r="J135" i="1"/>
  <c r="M135" i="1"/>
  <c r="N135" i="1" s="1"/>
  <c r="Q135" i="1"/>
  <c r="R135" i="1" s="1"/>
  <c r="T135" i="1"/>
  <c r="V135" i="1"/>
  <c r="Y135" i="1"/>
  <c r="Z135" i="1" s="1"/>
  <c r="AC135" i="1"/>
  <c r="AD135" i="1" s="1"/>
  <c r="AF135" i="1"/>
  <c r="AK135" i="1"/>
  <c r="AL135" i="1" s="1"/>
  <c r="AN135" i="1"/>
  <c r="AP135" i="1"/>
  <c r="AU135" i="1"/>
  <c r="AV135" i="1" s="1"/>
  <c r="AX135" i="1"/>
  <c r="BB135" i="1"/>
  <c r="BC135" i="1" s="1"/>
  <c r="BE135" i="1"/>
  <c r="BH135" i="1"/>
  <c r="BI135" i="1" s="1"/>
  <c r="BL135" i="1"/>
  <c r="BM135" i="1" s="1"/>
  <c r="BS135" i="1"/>
  <c r="BT135" i="1" s="1"/>
  <c r="BV135" i="1"/>
  <c r="BX135" i="1"/>
  <c r="BZ135" i="1"/>
  <c r="CB135" i="1"/>
  <c r="CD135" i="1"/>
  <c r="G137" i="1"/>
  <c r="H137" i="1" s="1"/>
  <c r="J137" i="1"/>
  <c r="M137" i="1"/>
  <c r="N137" i="1" s="1"/>
  <c r="Q137" i="1"/>
  <c r="R137" i="1" s="1"/>
  <c r="T137" i="1"/>
  <c r="V137" i="1"/>
  <c r="Y137" i="1"/>
  <c r="Z137" i="1" s="1"/>
  <c r="AC137" i="1"/>
  <c r="AD137" i="1" s="1"/>
  <c r="AF137" i="1"/>
  <c r="AK137" i="1"/>
  <c r="AL137" i="1" s="1"/>
  <c r="AN137" i="1"/>
  <c r="AP137" i="1"/>
  <c r="AU137" i="1"/>
  <c r="AV137" i="1" s="1"/>
  <c r="AX137" i="1"/>
  <c r="BB137" i="1"/>
  <c r="BC137" i="1" s="1"/>
  <c r="BE137" i="1"/>
  <c r="BH137" i="1"/>
  <c r="BI137" i="1" s="1"/>
  <c r="BL137" i="1"/>
  <c r="BM137" i="1" s="1"/>
  <c r="BS137" i="1"/>
  <c r="BT137" i="1" s="1"/>
  <c r="BV137" i="1"/>
  <c r="BX137" i="1"/>
  <c r="BZ137" i="1"/>
  <c r="CB137" i="1"/>
  <c r="CD137" i="1"/>
  <c r="G140" i="1"/>
  <c r="H140" i="1" s="1"/>
  <c r="J140" i="1"/>
  <c r="M140" i="1"/>
  <c r="N140" i="1" s="1"/>
  <c r="Q140" i="1"/>
  <c r="R140" i="1" s="1"/>
  <c r="T140" i="1"/>
  <c r="V140" i="1"/>
  <c r="Y140" i="1"/>
  <c r="Z140" i="1" s="1"/>
  <c r="AC140" i="1"/>
  <c r="AD140" i="1" s="1"/>
  <c r="AF140" i="1"/>
  <c r="AK140" i="1"/>
  <c r="AL140" i="1" s="1"/>
  <c r="AN140" i="1"/>
  <c r="AP140" i="1"/>
  <c r="AU140" i="1"/>
  <c r="AV140" i="1" s="1"/>
  <c r="AX140" i="1"/>
  <c r="BB140" i="1"/>
  <c r="BC140" i="1" s="1"/>
  <c r="BE140" i="1"/>
  <c r="BH140" i="1"/>
  <c r="BI140" i="1" s="1"/>
  <c r="BL140" i="1"/>
  <c r="BM140" i="1" s="1"/>
  <c r="BS140" i="1"/>
  <c r="BT140" i="1" s="1"/>
  <c r="BV140" i="1"/>
  <c r="BX140" i="1"/>
  <c r="BZ140" i="1"/>
  <c r="CB140" i="1"/>
  <c r="CD140" i="1"/>
  <c r="G141" i="1"/>
  <c r="H141" i="1" s="1"/>
  <c r="J141" i="1"/>
  <c r="M141" i="1"/>
  <c r="N141" i="1" s="1"/>
  <c r="Q141" i="1"/>
  <c r="R141" i="1" s="1"/>
  <c r="T141" i="1"/>
  <c r="V141" i="1"/>
  <c r="Y141" i="1"/>
  <c r="Z141" i="1" s="1"/>
  <c r="AC141" i="1"/>
  <c r="AD141" i="1" s="1"/>
  <c r="AF141" i="1"/>
  <c r="AK141" i="1"/>
  <c r="AL141" i="1" s="1"/>
  <c r="AN141" i="1"/>
  <c r="AP141" i="1"/>
  <c r="AU141" i="1"/>
  <c r="AV141" i="1" s="1"/>
  <c r="AX141" i="1"/>
  <c r="BB141" i="1"/>
  <c r="BC141" i="1" s="1"/>
  <c r="BE141" i="1"/>
  <c r="BH141" i="1"/>
  <c r="BI141" i="1" s="1"/>
  <c r="BL141" i="1"/>
  <c r="BM141" i="1" s="1"/>
  <c r="BS141" i="1"/>
  <c r="BT141" i="1" s="1"/>
  <c r="BV141" i="1"/>
  <c r="BX141" i="1"/>
  <c r="BZ141" i="1"/>
  <c r="CB141" i="1"/>
  <c r="CD141" i="1"/>
  <c r="G142" i="1"/>
  <c r="H142" i="1" s="1"/>
  <c r="J142" i="1"/>
  <c r="M142" i="1"/>
  <c r="N142" i="1" s="1"/>
  <c r="Q142" i="1"/>
  <c r="R142" i="1" s="1"/>
  <c r="T142" i="1"/>
  <c r="V142" i="1"/>
  <c r="Y142" i="1"/>
  <c r="Z142" i="1" s="1"/>
  <c r="AC142" i="1"/>
  <c r="AD142" i="1" s="1"/>
  <c r="AF142" i="1"/>
  <c r="AK142" i="1"/>
  <c r="AL142" i="1" s="1"/>
  <c r="AN142" i="1"/>
  <c r="AP142" i="1"/>
  <c r="AU142" i="1"/>
  <c r="AV142" i="1" s="1"/>
  <c r="AX142" i="1"/>
  <c r="BB142" i="1"/>
  <c r="BC142" i="1" s="1"/>
  <c r="BE142" i="1"/>
  <c r="BH142" i="1"/>
  <c r="BI142" i="1" s="1"/>
  <c r="BL142" i="1"/>
  <c r="BM142" i="1" s="1"/>
  <c r="BS142" i="1"/>
  <c r="BT142" i="1" s="1"/>
  <c r="BV142" i="1"/>
  <c r="BX142" i="1"/>
  <c r="BZ142" i="1"/>
  <c r="CB142" i="1"/>
  <c r="CD142" i="1"/>
  <c r="G143" i="1"/>
  <c r="H143" i="1" s="1"/>
  <c r="J143" i="1"/>
  <c r="M143" i="1"/>
  <c r="N143" i="1" s="1"/>
  <c r="Q143" i="1"/>
  <c r="R143" i="1" s="1"/>
  <c r="T143" i="1"/>
  <c r="V143" i="1"/>
  <c r="Y143" i="1"/>
  <c r="Z143" i="1" s="1"/>
  <c r="AC143" i="1"/>
  <c r="AD143" i="1" s="1"/>
  <c r="AF143" i="1"/>
  <c r="AK143" i="1"/>
  <c r="AL143" i="1" s="1"/>
  <c r="AN143" i="1"/>
  <c r="AP143" i="1"/>
  <c r="AU143" i="1"/>
  <c r="AV143" i="1" s="1"/>
  <c r="AX143" i="1"/>
  <c r="BB143" i="1"/>
  <c r="BC143" i="1" s="1"/>
  <c r="BE143" i="1"/>
  <c r="BH143" i="1"/>
  <c r="BI143" i="1" s="1"/>
  <c r="BL143" i="1"/>
  <c r="BM143" i="1" s="1"/>
  <c r="BS143" i="1"/>
  <c r="BT143" i="1" s="1"/>
  <c r="BV143" i="1"/>
  <c r="BX143" i="1"/>
  <c r="BZ143" i="1"/>
  <c r="CB143" i="1"/>
  <c r="CD143" i="1"/>
  <c r="G145" i="1"/>
  <c r="H145" i="1" s="1"/>
  <c r="J145" i="1"/>
  <c r="M145" i="1"/>
  <c r="N145" i="1" s="1"/>
  <c r="Q145" i="1"/>
  <c r="R145" i="1" s="1"/>
  <c r="T145" i="1"/>
  <c r="V145" i="1"/>
  <c r="Y145" i="1"/>
  <c r="Z145" i="1" s="1"/>
  <c r="AC145" i="1"/>
  <c r="AD145" i="1" s="1"/>
  <c r="AF145" i="1"/>
  <c r="AK145" i="1"/>
  <c r="AL145" i="1" s="1"/>
  <c r="AN145" i="1"/>
  <c r="AP145" i="1"/>
  <c r="AU145" i="1"/>
  <c r="AV145" i="1" s="1"/>
  <c r="AX145" i="1"/>
  <c r="BB145" i="1"/>
  <c r="BC145" i="1" s="1"/>
  <c r="BE145" i="1"/>
  <c r="BH145" i="1"/>
  <c r="BI145" i="1" s="1"/>
  <c r="BL145" i="1"/>
  <c r="BM145" i="1" s="1"/>
  <c r="BS145" i="1"/>
  <c r="BT145" i="1" s="1"/>
  <c r="BV145" i="1"/>
  <c r="BX145" i="1"/>
  <c r="BZ145" i="1"/>
  <c r="CB145" i="1"/>
  <c r="CD145" i="1"/>
  <c r="G146" i="1"/>
  <c r="H146" i="1" s="1"/>
  <c r="J146" i="1"/>
  <c r="M146" i="1"/>
  <c r="N146" i="1" s="1"/>
  <c r="Q146" i="1"/>
  <c r="R146" i="1" s="1"/>
  <c r="T146" i="1"/>
  <c r="V146" i="1"/>
  <c r="Y146" i="1"/>
  <c r="Z146" i="1" s="1"/>
  <c r="AC146" i="1"/>
  <c r="AD146" i="1" s="1"/>
  <c r="AF146" i="1"/>
  <c r="AK146" i="1"/>
  <c r="AL146" i="1" s="1"/>
  <c r="AN146" i="1"/>
  <c r="AP146" i="1"/>
  <c r="AU146" i="1"/>
  <c r="AV146" i="1" s="1"/>
  <c r="AX146" i="1"/>
  <c r="BB146" i="1"/>
  <c r="BC146" i="1" s="1"/>
  <c r="BE146" i="1"/>
  <c r="BH146" i="1"/>
  <c r="BI146" i="1" s="1"/>
  <c r="BL146" i="1"/>
  <c r="BM146" i="1" s="1"/>
  <c r="BS146" i="1"/>
  <c r="BT146" i="1" s="1"/>
  <c r="BV146" i="1"/>
  <c r="BX146" i="1"/>
  <c r="BZ146" i="1"/>
  <c r="CB146" i="1"/>
  <c r="CD146" i="1"/>
  <c r="G151" i="1"/>
  <c r="H151" i="1" s="1"/>
  <c r="J151" i="1"/>
  <c r="M151" i="1"/>
  <c r="N151" i="1" s="1"/>
  <c r="Q151" i="1"/>
  <c r="R151" i="1" s="1"/>
  <c r="T151" i="1"/>
  <c r="V151" i="1"/>
  <c r="Y151" i="1"/>
  <c r="Z151" i="1" s="1"/>
  <c r="AC151" i="1"/>
  <c r="AD151" i="1" s="1"/>
  <c r="AF151" i="1"/>
  <c r="AK151" i="1"/>
  <c r="AL151" i="1" s="1"/>
  <c r="AN151" i="1"/>
  <c r="AP151" i="1"/>
  <c r="AU151" i="1"/>
  <c r="AV151" i="1" s="1"/>
  <c r="AX151" i="1"/>
  <c r="BB151" i="1"/>
  <c r="BC151" i="1" s="1"/>
  <c r="BE151" i="1"/>
  <c r="BH151" i="1"/>
  <c r="BI151" i="1" s="1"/>
  <c r="BL151" i="1"/>
  <c r="BM151" i="1" s="1"/>
  <c r="BS151" i="1"/>
  <c r="BT151" i="1" s="1"/>
  <c r="BV151" i="1"/>
  <c r="BX151" i="1"/>
  <c r="BZ151" i="1"/>
  <c r="CB151" i="1"/>
  <c r="CD151" i="1"/>
  <c r="G153" i="1"/>
  <c r="H153" i="1" s="1"/>
  <c r="J153" i="1"/>
  <c r="M153" i="1"/>
  <c r="N153" i="1" s="1"/>
  <c r="Q153" i="1"/>
  <c r="R153" i="1" s="1"/>
  <c r="T153" i="1"/>
  <c r="V153" i="1"/>
  <c r="Y153" i="1"/>
  <c r="Z153" i="1" s="1"/>
  <c r="AC153" i="1"/>
  <c r="AD153" i="1" s="1"/>
  <c r="AF153" i="1"/>
  <c r="AK153" i="1"/>
  <c r="AL153" i="1" s="1"/>
  <c r="AN153" i="1"/>
  <c r="AP153" i="1"/>
  <c r="AU153" i="1"/>
  <c r="AV153" i="1" s="1"/>
  <c r="AX153" i="1"/>
  <c r="BB153" i="1"/>
  <c r="BC153" i="1" s="1"/>
  <c r="BE153" i="1"/>
  <c r="BH153" i="1"/>
  <c r="BI153" i="1" s="1"/>
  <c r="BL153" i="1"/>
  <c r="BM153" i="1" s="1"/>
  <c r="BS153" i="1"/>
  <c r="BT153" i="1" s="1"/>
  <c r="BV153" i="1"/>
  <c r="BX153" i="1"/>
  <c r="BZ153" i="1"/>
  <c r="CB153" i="1"/>
  <c r="CD153" i="1"/>
  <c r="G154" i="1"/>
  <c r="H154" i="1" s="1"/>
  <c r="J154" i="1"/>
  <c r="M154" i="1"/>
  <c r="N154" i="1" s="1"/>
  <c r="Q154" i="1"/>
  <c r="R154" i="1" s="1"/>
  <c r="T154" i="1"/>
  <c r="V154" i="1"/>
  <c r="Y154" i="1"/>
  <c r="Z154" i="1" s="1"/>
  <c r="AC154" i="1"/>
  <c r="AD154" i="1" s="1"/>
  <c r="AF154" i="1"/>
  <c r="AK154" i="1"/>
  <c r="AL154" i="1" s="1"/>
  <c r="AN154" i="1"/>
  <c r="AP154" i="1"/>
  <c r="AU154" i="1"/>
  <c r="AV154" i="1" s="1"/>
  <c r="AX154" i="1"/>
  <c r="BB154" i="1"/>
  <c r="BC154" i="1" s="1"/>
  <c r="BE154" i="1"/>
  <c r="BH154" i="1"/>
  <c r="BI154" i="1" s="1"/>
  <c r="BL154" i="1"/>
  <c r="BM154" i="1" s="1"/>
  <c r="BS154" i="1"/>
  <c r="BT154" i="1" s="1"/>
  <c r="BV154" i="1"/>
  <c r="BX154" i="1"/>
  <c r="BZ154" i="1"/>
  <c r="CB154" i="1"/>
  <c r="CD154" i="1"/>
  <c r="G156" i="1"/>
  <c r="H156" i="1" s="1"/>
  <c r="J156" i="1"/>
  <c r="M156" i="1"/>
  <c r="N156" i="1" s="1"/>
  <c r="Q156" i="1"/>
  <c r="R156" i="1" s="1"/>
  <c r="T156" i="1"/>
  <c r="V156" i="1"/>
  <c r="Y156" i="1"/>
  <c r="Z156" i="1" s="1"/>
  <c r="AC156" i="1"/>
  <c r="AD156" i="1" s="1"/>
  <c r="AF156" i="1"/>
  <c r="AK156" i="1"/>
  <c r="AL156" i="1" s="1"/>
  <c r="AN156" i="1"/>
  <c r="AP156" i="1"/>
  <c r="AU156" i="1"/>
  <c r="AV156" i="1" s="1"/>
  <c r="AX156" i="1"/>
  <c r="BB156" i="1"/>
  <c r="BC156" i="1" s="1"/>
  <c r="BE156" i="1"/>
  <c r="BH156" i="1"/>
  <c r="BI156" i="1" s="1"/>
  <c r="BL156" i="1"/>
  <c r="BM156" i="1" s="1"/>
  <c r="BS156" i="1"/>
  <c r="BT156" i="1" s="1"/>
  <c r="BV156" i="1"/>
  <c r="BX156" i="1"/>
  <c r="BZ156" i="1"/>
  <c r="CB156" i="1"/>
  <c r="CD156" i="1"/>
  <c r="G158" i="1"/>
  <c r="H158" i="1" s="1"/>
  <c r="J158" i="1"/>
  <c r="M158" i="1"/>
  <c r="N158" i="1" s="1"/>
  <c r="Q158" i="1"/>
  <c r="R158" i="1" s="1"/>
  <c r="T158" i="1"/>
  <c r="V158" i="1"/>
  <c r="Y158" i="1"/>
  <c r="Z158" i="1" s="1"/>
  <c r="AC158" i="1"/>
  <c r="AD158" i="1" s="1"/>
  <c r="AF158" i="1"/>
  <c r="AK158" i="1"/>
  <c r="AL158" i="1" s="1"/>
  <c r="AN158" i="1"/>
  <c r="AP158" i="1"/>
  <c r="AU158" i="1"/>
  <c r="AV158" i="1" s="1"/>
  <c r="AX158" i="1"/>
  <c r="BB158" i="1"/>
  <c r="BC158" i="1" s="1"/>
  <c r="BE158" i="1"/>
  <c r="BH158" i="1"/>
  <c r="BI158" i="1" s="1"/>
  <c r="BL158" i="1"/>
  <c r="BM158" i="1" s="1"/>
  <c r="BS158" i="1"/>
  <c r="BT158" i="1" s="1"/>
  <c r="BV158" i="1"/>
  <c r="BX158" i="1"/>
  <c r="BZ158" i="1"/>
  <c r="CB158" i="1"/>
  <c r="CD158" i="1"/>
  <c r="G157" i="1"/>
  <c r="H157" i="1" s="1"/>
  <c r="J157" i="1"/>
  <c r="M157" i="1"/>
  <c r="N157" i="1" s="1"/>
  <c r="Q157" i="1"/>
  <c r="R157" i="1" s="1"/>
  <c r="T157" i="1"/>
  <c r="V157" i="1"/>
  <c r="Y157" i="1"/>
  <c r="Z157" i="1" s="1"/>
  <c r="AC157" i="1"/>
  <c r="AD157" i="1" s="1"/>
  <c r="AF157" i="1"/>
  <c r="AK157" i="1"/>
  <c r="AL157" i="1" s="1"/>
  <c r="AN157" i="1"/>
  <c r="AP157" i="1"/>
  <c r="AU157" i="1"/>
  <c r="AV157" i="1" s="1"/>
  <c r="AX157" i="1"/>
  <c r="BB157" i="1"/>
  <c r="BC157" i="1" s="1"/>
  <c r="BE157" i="1"/>
  <c r="BH157" i="1"/>
  <c r="BI157" i="1" s="1"/>
  <c r="BL157" i="1"/>
  <c r="BM157" i="1" s="1"/>
  <c r="BS157" i="1"/>
  <c r="BT157" i="1" s="1"/>
  <c r="BV157" i="1"/>
  <c r="BX157" i="1"/>
  <c r="BZ157" i="1"/>
  <c r="CB157" i="1"/>
  <c r="CD157" i="1"/>
  <c r="G144" i="1"/>
  <c r="H144" i="1" s="1"/>
  <c r="J144" i="1"/>
  <c r="M144" i="1"/>
  <c r="N144" i="1" s="1"/>
  <c r="Q144" i="1"/>
  <c r="R144" i="1" s="1"/>
  <c r="T144" i="1"/>
  <c r="V144" i="1"/>
  <c r="Y144" i="1"/>
  <c r="Z144" i="1" s="1"/>
  <c r="AC144" i="1"/>
  <c r="AD144" i="1" s="1"/>
  <c r="AF144" i="1"/>
  <c r="AK144" i="1"/>
  <c r="AL144" i="1" s="1"/>
  <c r="AN144" i="1"/>
  <c r="AP144" i="1"/>
  <c r="AU144" i="1"/>
  <c r="AV144" i="1" s="1"/>
  <c r="AX144" i="1"/>
  <c r="BB144" i="1"/>
  <c r="BC144" i="1" s="1"/>
  <c r="BE144" i="1"/>
  <c r="BH144" i="1"/>
  <c r="BI144" i="1" s="1"/>
  <c r="BL144" i="1"/>
  <c r="BM144" i="1" s="1"/>
  <c r="BS144" i="1"/>
  <c r="BT144" i="1" s="1"/>
  <c r="BV144" i="1"/>
  <c r="BX144" i="1"/>
  <c r="BZ144" i="1"/>
  <c r="CB144" i="1"/>
  <c r="CD144" i="1"/>
  <c r="G147" i="1"/>
  <c r="H147" i="1" s="1"/>
  <c r="J147" i="1"/>
  <c r="M147" i="1"/>
  <c r="N147" i="1" s="1"/>
  <c r="Q147" i="1"/>
  <c r="R147" i="1" s="1"/>
  <c r="T147" i="1"/>
  <c r="V147" i="1"/>
  <c r="Y147" i="1"/>
  <c r="Z147" i="1" s="1"/>
  <c r="AC147" i="1"/>
  <c r="AD147" i="1" s="1"/>
  <c r="AF147" i="1"/>
  <c r="AK147" i="1"/>
  <c r="AL147" i="1" s="1"/>
  <c r="AN147" i="1"/>
  <c r="AP147" i="1"/>
  <c r="AU147" i="1"/>
  <c r="AV147" i="1" s="1"/>
  <c r="AX147" i="1"/>
  <c r="BB147" i="1"/>
  <c r="BC147" i="1" s="1"/>
  <c r="BE147" i="1"/>
  <c r="BH147" i="1"/>
  <c r="BI147" i="1" s="1"/>
  <c r="BL147" i="1"/>
  <c r="BM147" i="1" s="1"/>
  <c r="BS147" i="1"/>
  <c r="BT147" i="1" s="1"/>
  <c r="BV147" i="1"/>
  <c r="BX147" i="1"/>
  <c r="BZ147" i="1"/>
  <c r="CB147" i="1"/>
  <c r="CD147" i="1"/>
  <c r="G148" i="1"/>
  <c r="H148" i="1" s="1"/>
  <c r="J148" i="1"/>
  <c r="M148" i="1"/>
  <c r="N148" i="1" s="1"/>
  <c r="Q148" i="1"/>
  <c r="R148" i="1" s="1"/>
  <c r="T148" i="1"/>
  <c r="V148" i="1"/>
  <c r="Y148" i="1"/>
  <c r="Z148" i="1" s="1"/>
  <c r="AC148" i="1"/>
  <c r="AD148" i="1" s="1"/>
  <c r="AF148" i="1"/>
  <c r="AK148" i="1"/>
  <c r="AL148" i="1" s="1"/>
  <c r="AN148" i="1"/>
  <c r="AP148" i="1"/>
  <c r="AU148" i="1"/>
  <c r="AV148" i="1" s="1"/>
  <c r="AX148" i="1"/>
  <c r="BB148" i="1"/>
  <c r="BC148" i="1" s="1"/>
  <c r="BE148" i="1"/>
  <c r="BH148" i="1"/>
  <c r="BI148" i="1" s="1"/>
  <c r="BL148" i="1"/>
  <c r="BM148" i="1" s="1"/>
  <c r="BS148" i="1"/>
  <c r="BT148" i="1" s="1"/>
  <c r="BV148" i="1"/>
  <c r="BX148" i="1"/>
  <c r="BZ148" i="1"/>
  <c r="CB148" i="1"/>
  <c r="CD148" i="1"/>
  <c r="G149" i="1"/>
  <c r="H149" i="1" s="1"/>
  <c r="J149" i="1"/>
  <c r="M149" i="1"/>
  <c r="N149" i="1" s="1"/>
  <c r="T149" i="1"/>
  <c r="V149" i="1"/>
  <c r="Y149" i="1"/>
  <c r="Z149" i="1" s="1"/>
  <c r="AC149" i="1"/>
  <c r="AD149" i="1" s="1"/>
  <c r="AF149" i="1"/>
  <c r="AK149" i="1"/>
  <c r="AL149" i="1" s="1"/>
  <c r="AN149" i="1"/>
  <c r="AP149" i="1"/>
  <c r="AU149" i="1"/>
  <c r="AV149" i="1" s="1"/>
  <c r="AX149" i="1"/>
  <c r="BB149" i="1"/>
  <c r="BC149" i="1" s="1"/>
  <c r="BE149" i="1"/>
  <c r="BH149" i="1"/>
  <c r="BI149" i="1" s="1"/>
  <c r="BL149" i="1"/>
  <c r="BM149" i="1" s="1"/>
  <c r="BS149" i="1"/>
  <c r="BT149" i="1" s="1"/>
  <c r="BV149" i="1"/>
  <c r="BX149" i="1"/>
  <c r="BZ149" i="1"/>
  <c r="CB149" i="1"/>
  <c r="CD149" i="1"/>
  <c r="G150" i="1"/>
  <c r="H150" i="1" s="1"/>
  <c r="J150" i="1"/>
  <c r="M150" i="1"/>
  <c r="N150" i="1" s="1"/>
  <c r="Q150" i="1"/>
  <c r="R150" i="1" s="1"/>
  <c r="T150" i="1"/>
  <c r="V150" i="1"/>
  <c r="Y150" i="1"/>
  <c r="Z150" i="1" s="1"/>
  <c r="AC150" i="1"/>
  <c r="AD150" i="1" s="1"/>
  <c r="AF150" i="1"/>
  <c r="AK150" i="1"/>
  <c r="AL150" i="1" s="1"/>
  <c r="AN150" i="1"/>
  <c r="AP150" i="1"/>
  <c r="AU150" i="1"/>
  <c r="AV150" i="1" s="1"/>
  <c r="AX150" i="1"/>
  <c r="BB150" i="1"/>
  <c r="BC150" i="1" s="1"/>
  <c r="BE150" i="1"/>
  <c r="BH150" i="1"/>
  <c r="BI150" i="1" s="1"/>
  <c r="BL150" i="1"/>
  <c r="BM150" i="1" s="1"/>
  <c r="BS150" i="1"/>
  <c r="BT150" i="1" s="1"/>
  <c r="BV150" i="1"/>
  <c r="BX150" i="1"/>
  <c r="BZ150" i="1"/>
  <c r="CB150" i="1"/>
  <c r="CD150" i="1"/>
  <c r="G152" i="1"/>
  <c r="H152" i="1" s="1"/>
  <c r="J152" i="1"/>
  <c r="M152" i="1"/>
  <c r="N152" i="1" s="1"/>
  <c r="Q152" i="1"/>
  <c r="R152" i="1" s="1"/>
  <c r="T152" i="1"/>
  <c r="V152" i="1"/>
  <c r="Y152" i="1"/>
  <c r="Z152" i="1" s="1"/>
  <c r="AC152" i="1"/>
  <c r="AD152" i="1" s="1"/>
  <c r="AF152" i="1"/>
  <c r="AK152" i="1"/>
  <c r="AL152" i="1" s="1"/>
  <c r="AN152" i="1"/>
  <c r="AP152" i="1"/>
  <c r="AU152" i="1"/>
  <c r="AV152" i="1" s="1"/>
  <c r="AX152" i="1"/>
  <c r="BB152" i="1"/>
  <c r="BC152" i="1" s="1"/>
  <c r="BE152" i="1"/>
  <c r="BH152" i="1"/>
  <c r="BI152" i="1" s="1"/>
  <c r="BL152" i="1"/>
  <c r="BM152" i="1" s="1"/>
  <c r="BS152" i="1"/>
  <c r="BT152" i="1" s="1"/>
  <c r="BV152" i="1"/>
  <c r="BX152" i="1"/>
  <c r="BZ152" i="1"/>
  <c r="CB152" i="1"/>
  <c r="CD152" i="1"/>
  <c r="G155" i="1"/>
  <c r="H155" i="1" s="1"/>
  <c r="J155" i="1"/>
  <c r="M155" i="1"/>
  <c r="N155" i="1" s="1"/>
  <c r="Q155" i="1"/>
  <c r="R155" i="1" s="1"/>
  <c r="T155" i="1"/>
  <c r="V155" i="1"/>
  <c r="Y155" i="1"/>
  <c r="Z155" i="1" s="1"/>
  <c r="AC155" i="1"/>
  <c r="AD155" i="1" s="1"/>
  <c r="AF155" i="1"/>
  <c r="AK155" i="1"/>
  <c r="AL155" i="1" s="1"/>
  <c r="AN155" i="1"/>
  <c r="AP155" i="1"/>
  <c r="AU155" i="1"/>
  <c r="AV155" i="1" s="1"/>
  <c r="AX155" i="1"/>
  <c r="BB155" i="1"/>
  <c r="BC155" i="1" s="1"/>
  <c r="BE155" i="1"/>
  <c r="BH155" i="1"/>
  <c r="BI155" i="1" s="1"/>
  <c r="BL155" i="1"/>
  <c r="BM155" i="1" s="1"/>
  <c r="BS155" i="1"/>
  <c r="BT155" i="1" s="1"/>
  <c r="BV155" i="1"/>
  <c r="BX155" i="1"/>
  <c r="BZ155" i="1"/>
  <c r="CB155" i="1"/>
  <c r="CD155" i="1"/>
  <c r="G159" i="1"/>
  <c r="H159" i="1" s="1"/>
  <c r="J159" i="1"/>
  <c r="M159" i="1"/>
  <c r="N159" i="1" s="1"/>
  <c r="Q159" i="1"/>
  <c r="R159" i="1" s="1"/>
  <c r="T159" i="1"/>
  <c r="V159" i="1"/>
  <c r="Y159" i="1"/>
  <c r="Z159" i="1" s="1"/>
  <c r="AC159" i="1"/>
  <c r="AD159" i="1" s="1"/>
  <c r="AF159" i="1"/>
  <c r="AK159" i="1"/>
  <c r="AL159" i="1" s="1"/>
  <c r="AN159" i="1"/>
  <c r="AP159" i="1"/>
  <c r="AU159" i="1"/>
  <c r="AV159" i="1" s="1"/>
  <c r="AX159" i="1"/>
  <c r="BB159" i="1"/>
  <c r="BC159" i="1" s="1"/>
  <c r="BE159" i="1"/>
  <c r="BH159" i="1"/>
  <c r="BI159" i="1" s="1"/>
  <c r="BL159" i="1"/>
  <c r="BM159" i="1" s="1"/>
  <c r="BS159" i="1"/>
  <c r="BT159" i="1" s="1"/>
  <c r="BV159" i="1"/>
  <c r="BX159" i="1"/>
  <c r="BZ159" i="1"/>
  <c r="CB159" i="1"/>
  <c r="CD159" i="1"/>
  <c r="G160" i="1"/>
  <c r="H160" i="1" s="1"/>
  <c r="J160" i="1"/>
  <c r="M160" i="1"/>
  <c r="N160" i="1" s="1"/>
  <c r="Q160" i="1"/>
  <c r="R160" i="1" s="1"/>
  <c r="T160" i="1"/>
  <c r="V160" i="1"/>
  <c r="Y160" i="1"/>
  <c r="Z160" i="1" s="1"/>
  <c r="AC160" i="1"/>
  <c r="AD160" i="1" s="1"/>
  <c r="AF160" i="1"/>
  <c r="AK160" i="1"/>
  <c r="AL160" i="1" s="1"/>
  <c r="AN160" i="1"/>
  <c r="AP160" i="1"/>
  <c r="AU160" i="1"/>
  <c r="AV160" i="1" s="1"/>
  <c r="AX160" i="1"/>
  <c r="BB160" i="1"/>
  <c r="BC160" i="1" s="1"/>
  <c r="BE160" i="1"/>
  <c r="BH160" i="1"/>
  <c r="BI160" i="1" s="1"/>
  <c r="BL160" i="1"/>
  <c r="BM160" i="1" s="1"/>
  <c r="BS160" i="1"/>
  <c r="BT160" i="1" s="1"/>
  <c r="BV160" i="1"/>
  <c r="BX160" i="1"/>
  <c r="BZ160" i="1"/>
  <c r="CB160" i="1"/>
  <c r="CD160" i="1"/>
  <c r="G162" i="1"/>
  <c r="H162" i="1" s="1"/>
  <c r="J162" i="1"/>
  <c r="M162" i="1"/>
  <c r="N162" i="1" s="1"/>
  <c r="Q162" i="1"/>
  <c r="R162" i="1" s="1"/>
  <c r="T162" i="1"/>
  <c r="V162" i="1"/>
  <c r="Y162" i="1"/>
  <c r="Z162" i="1" s="1"/>
  <c r="AC162" i="1"/>
  <c r="AD162" i="1" s="1"/>
  <c r="AF162" i="1"/>
  <c r="AK162" i="1"/>
  <c r="AL162" i="1" s="1"/>
  <c r="AN162" i="1"/>
  <c r="AP162" i="1"/>
  <c r="AU162" i="1"/>
  <c r="AV162" i="1" s="1"/>
  <c r="AX162" i="1"/>
  <c r="BB162" i="1"/>
  <c r="BC162" i="1" s="1"/>
  <c r="BE162" i="1"/>
  <c r="BH162" i="1"/>
  <c r="BI162" i="1" s="1"/>
  <c r="BL162" i="1"/>
  <c r="BM162" i="1" s="1"/>
  <c r="BS162" i="1"/>
  <c r="BT162" i="1" s="1"/>
  <c r="BV162" i="1"/>
  <c r="BX162" i="1"/>
  <c r="BZ162" i="1"/>
  <c r="CB162" i="1"/>
  <c r="CD162" i="1"/>
  <c r="G163" i="1"/>
  <c r="H163" i="1" s="1"/>
  <c r="J163" i="1"/>
  <c r="M163" i="1"/>
  <c r="N163" i="1" s="1"/>
  <c r="Q163" i="1"/>
  <c r="R163" i="1" s="1"/>
  <c r="T163" i="1"/>
  <c r="V163" i="1"/>
  <c r="Y163" i="1"/>
  <c r="Z163" i="1" s="1"/>
  <c r="AC163" i="1"/>
  <c r="AD163" i="1" s="1"/>
  <c r="AF163" i="1"/>
  <c r="AK163" i="1"/>
  <c r="AL163" i="1" s="1"/>
  <c r="AN163" i="1"/>
  <c r="AP163" i="1"/>
  <c r="AU163" i="1"/>
  <c r="AV163" i="1" s="1"/>
  <c r="AX163" i="1"/>
  <c r="BB163" i="1"/>
  <c r="BC163" i="1" s="1"/>
  <c r="BE163" i="1"/>
  <c r="BH163" i="1"/>
  <c r="BI163" i="1" s="1"/>
  <c r="BL163" i="1"/>
  <c r="BM163" i="1" s="1"/>
  <c r="BS163" i="1"/>
  <c r="BT163" i="1" s="1"/>
  <c r="BV163" i="1"/>
  <c r="BX163" i="1"/>
  <c r="BZ163" i="1"/>
  <c r="CB163" i="1"/>
  <c r="CD163" i="1"/>
  <c r="G164" i="1"/>
  <c r="H164" i="1" s="1"/>
  <c r="J164" i="1"/>
  <c r="M164" i="1"/>
  <c r="N164" i="1" s="1"/>
  <c r="Q164" i="1"/>
  <c r="R164" i="1" s="1"/>
  <c r="T164" i="1"/>
  <c r="V164" i="1"/>
  <c r="Y164" i="1"/>
  <c r="Z164" i="1" s="1"/>
  <c r="AC164" i="1"/>
  <c r="AD164" i="1" s="1"/>
  <c r="AF164" i="1"/>
  <c r="AK164" i="1"/>
  <c r="AL164" i="1" s="1"/>
  <c r="AN164" i="1"/>
  <c r="AP164" i="1"/>
  <c r="AU164" i="1"/>
  <c r="AV164" i="1" s="1"/>
  <c r="AX164" i="1"/>
  <c r="BB164" i="1"/>
  <c r="BC164" i="1" s="1"/>
  <c r="BE164" i="1"/>
  <c r="BH164" i="1"/>
  <c r="BI164" i="1" s="1"/>
  <c r="BL164" i="1"/>
  <c r="BM164" i="1" s="1"/>
  <c r="BS164" i="1"/>
  <c r="BT164" i="1" s="1"/>
  <c r="BV164" i="1"/>
  <c r="BX164" i="1"/>
  <c r="BZ164" i="1"/>
  <c r="CB164" i="1"/>
  <c r="CD164" i="1"/>
  <c r="G165" i="1"/>
  <c r="H165" i="1" s="1"/>
  <c r="J165" i="1"/>
  <c r="M165" i="1"/>
  <c r="N165" i="1" s="1"/>
  <c r="Q165" i="1"/>
  <c r="R165" i="1" s="1"/>
  <c r="T165" i="1"/>
  <c r="V165" i="1"/>
  <c r="Y165" i="1"/>
  <c r="Z165" i="1" s="1"/>
  <c r="AC165" i="1"/>
  <c r="AD165" i="1" s="1"/>
  <c r="AF165" i="1"/>
  <c r="AK165" i="1"/>
  <c r="AL165" i="1" s="1"/>
  <c r="AN165" i="1"/>
  <c r="AP165" i="1"/>
  <c r="AU165" i="1"/>
  <c r="AV165" i="1" s="1"/>
  <c r="AX165" i="1"/>
  <c r="BB165" i="1"/>
  <c r="BC165" i="1" s="1"/>
  <c r="BE165" i="1"/>
  <c r="BH165" i="1"/>
  <c r="BI165" i="1" s="1"/>
  <c r="BL165" i="1"/>
  <c r="BM165" i="1" s="1"/>
  <c r="BS165" i="1"/>
  <c r="BT165" i="1" s="1"/>
  <c r="BV165" i="1"/>
  <c r="BX165" i="1"/>
  <c r="BZ165" i="1"/>
  <c r="CB165" i="1"/>
  <c r="CD165" i="1"/>
  <c r="G167" i="1"/>
  <c r="H167" i="1" s="1"/>
  <c r="J167" i="1"/>
  <c r="M167" i="1"/>
  <c r="N167" i="1" s="1"/>
  <c r="Q167" i="1"/>
  <c r="R167" i="1" s="1"/>
  <c r="T167" i="1"/>
  <c r="V167" i="1"/>
  <c r="Y167" i="1"/>
  <c r="Z167" i="1" s="1"/>
  <c r="AC167" i="1"/>
  <c r="AD167" i="1" s="1"/>
  <c r="AF167" i="1"/>
  <c r="AK167" i="1"/>
  <c r="AL167" i="1" s="1"/>
  <c r="AN167" i="1"/>
  <c r="AP167" i="1"/>
  <c r="AU167" i="1"/>
  <c r="AV167" i="1" s="1"/>
  <c r="AX167" i="1"/>
  <c r="BB167" i="1"/>
  <c r="BC167" i="1" s="1"/>
  <c r="BE167" i="1"/>
  <c r="BH167" i="1"/>
  <c r="BI167" i="1" s="1"/>
  <c r="BL167" i="1"/>
  <c r="BM167" i="1" s="1"/>
  <c r="BS167" i="1"/>
  <c r="BT167" i="1" s="1"/>
  <c r="BV167" i="1"/>
  <c r="BX167" i="1"/>
  <c r="BZ167" i="1"/>
  <c r="CB167" i="1"/>
  <c r="CD167" i="1"/>
  <c r="G168" i="1"/>
  <c r="H168" i="1" s="1"/>
  <c r="J168" i="1"/>
  <c r="M168" i="1"/>
  <c r="N168" i="1" s="1"/>
  <c r="Q168" i="1"/>
  <c r="R168" i="1" s="1"/>
  <c r="T168" i="1"/>
  <c r="V168" i="1"/>
  <c r="Y168" i="1"/>
  <c r="Z168" i="1" s="1"/>
  <c r="AC168" i="1"/>
  <c r="AD168" i="1" s="1"/>
  <c r="AF168" i="1"/>
  <c r="AK168" i="1"/>
  <c r="AL168" i="1" s="1"/>
  <c r="AN168" i="1"/>
  <c r="AP168" i="1"/>
  <c r="AU168" i="1"/>
  <c r="AV168" i="1" s="1"/>
  <c r="AX168" i="1"/>
  <c r="BB168" i="1"/>
  <c r="BC168" i="1" s="1"/>
  <c r="BE168" i="1"/>
  <c r="BH168" i="1"/>
  <c r="BI168" i="1" s="1"/>
  <c r="BL168" i="1"/>
  <c r="BM168" i="1" s="1"/>
  <c r="BS168" i="1"/>
  <c r="BT168" i="1" s="1"/>
  <c r="BV168" i="1"/>
  <c r="BX168" i="1"/>
  <c r="BZ168" i="1"/>
  <c r="CB168" i="1"/>
  <c r="CD168" i="1"/>
  <c r="G171" i="1"/>
  <c r="H171" i="1" s="1"/>
  <c r="J171" i="1"/>
  <c r="M171" i="1"/>
  <c r="N171" i="1" s="1"/>
  <c r="Q171" i="1"/>
  <c r="R171" i="1" s="1"/>
  <c r="T171" i="1"/>
  <c r="V171" i="1"/>
  <c r="Y171" i="1"/>
  <c r="Z171" i="1" s="1"/>
  <c r="AC171" i="1"/>
  <c r="AD171" i="1" s="1"/>
  <c r="AF171" i="1"/>
  <c r="AK171" i="1"/>
  <c r="AL171" i="1" s="1"/>
  <c r="AN171" i="1"/>
  <c r="AP171" i="1"/>
  <c r="AU171" i="1"/>
  <c r="AV171" i="1" s="1"/>
  <c r="AX171" i="1"/>
  <c r="BB171" i="1"/>
  <c r="BC171" i="1" s="1"/>
  <c r="BE171" i="1"/>
  <c r="BH171" i="1"/>
  <c r="BI171" i="1" s="1"/>
  <c r="BL171" i="1"/>
  <c r="BM171" i="1" s="1"/>
  <c r="BS171" i="1"/>
  <c r="BT171" i="1" s="1"/>
  <c r="BV171" i="1"/>
  <c r="BX171" i="1"/>
  <c r="BZ171" i="1"/>
  <c r="CB171" i="1"/>
  <c r="CD171" i="1"/>
  <c r="G161" i="1"/>
  <c r="H161" i="1" s="1"/>
  <c r="J161" i="1"/>
  <c r="M161" i="1"/>
  <c r="N161" i="1" s="1"/>
  <c r="Q161" i="1"/>
  <c r="R161" i="1" s="1"/>
  <c r="T161" i="1"/>
  <c r="V161" i="1"/>
  <c r="Y161" i="1"/>
  <c r="Z161" i="1" s="1"/>
  <c r="AC161" i="1"/>
  <c r="AD161" i="1" s="1"/>
  <c r="AF161" i="1"/>
  <c r="AK161" i="1"/>
  <c r="AL161" i="1" s="1"/>
  <c r="AN161" i="1"/>
  <c r="AP161" i="1"/>
  <c r="AU161" i="1"/>
  <c r="AV161" i="1" s="1"/>
  <c r="AX161" i="1"/>
  <c r="BB161" i="1"/>
  <c r="BC161" i="1" s="1"/>
  <c r="BE161" i="1"/>
  <c r="BH161" i="1"/>
  <c r="BI161" i="1" s="1"/>
  <c r="BL161" i="1"/>
  <c r="BM161" i="1" s="1"/>
  <c r="BS161" i="1"/>
  <c r="BT161" i="1" s="1"/>
  <c r="BV161" i="1"/>
  <c r="BX161" i="1"/>
  <c r="BZ161" i="1"/>
  <c r="CB161" i="1"/>
  <c r="CD161" i="1"/>
  <c r="G166" i="1"/>
  <c r="H166" i="1" s="1"/>
  <c r="J166" i="1"/>
  <c r="M166" i="1"/>
  <c r="N166" i="1" s="1"/>
  <c r="Q166" i="1"/>
  <c r="R166" i="1" s="1"/>
  <c r="T166" i="1"/>
  <c r="V166" i="1"/>
  <c r="Y166" i="1"/>
  <c r="Z166" i="1" s="1"/>
  <c r="AC166" i="1"/>
  <c r="AD166" i="1" s="1"/>
  <c r="AF166" i="1"/>
  <c r="AK166" i="1"/>
  <c r="AL166" i="1" s="1"/>
  <c r="AN166" i="1"/>
  <c r="AP166" i="1"/>
  <c r="AU166" i="1"/>
  <c r="AV166" i="1" s="1"/>
  <c r="AX166" i="1"/>
  <c r="BB166" i="1"/>
  <c r="BC166" i="1" s="1"/>
  <c r="BE166" i="1"/>
  <c r="BH166" i="1"/>
  <c r="BI166" i="1" s="1"/>
  <c r="BL166" i="1"/>
  <c r="BM166" i="1" s="1"/>
  <c r="BS166" i="1"/>
  <c r="BT166" i="1" s="1"/>
  <c r="BV166" i="1"/>
  <c r="BX166" i="1"/>
  <c r="BZ166" i="1"/>
  <c r="CB166" i="1"/>
  <c r="CD166" i="1"/>
  <c r="G169" i="1"/>
  <c r="H169" i="1" s="1"/>
  <c r="J169" i="1"/>
  <c r="M169" i="1"/>
  <c r="N169" i="1" s="1"/>
  <c r="Q169" i="1"/>
  <c r="R169" i="1" s="1"/>
  <c r="T169" i="1"/>
  <c r="V169" i="1"/>
  <c r="Y169" i="1"/>
  <c r="Z169" i="1" s="1"/>
  <c r="AC169" i="1"/>
  <c r="AD169" i="1" s="1"/>
  <c r="AF169" i="1"/>
  <c r="AK169" i="1"/>
  <c r="AL169" i="1" s="1"/>
  <c r="AN169" i="1"/>
  <c r="AP169" i="1"/>
  <c r="AU169" i="1"/>
  <c r="AV169" i="1" s="1"/>
  <c r="AX169" i="1"/>
  <c r="BB169" i="1"/>
  <c r="BC169" i="1" s="1"/>
  <c r="BE169" i="1"/>
  <c r="BH169" i="1"/>
  <c r="BI169" i="1" s="1"/>
  <c r="BL169" i="1"/>
  <c r="BM169" i="1" s="1"/>
  <c r="BS169" i="1"/>
  <c r="BT169" i="1" s="1"/>
  <c r="BV169" i="1"/>
  <c r="BX169" i="1"/>
  <c r="BZ169" i="1"/>
  <c r="CB169" i="1"/>
  <c r="CD169" i="1"/>
  <c r="G170" i="1"/>
  <c r="H170" i="1" s="1"/>
  <c r="J170" i="1"/>
  <c r="M170" i="1"/>
  <c r="N170" i="1" s="1"/>
  <c r="Q170" i="1"/>
  <c r="R170" i="1" s="1"/>
  <c r="T170" i="1"/>
  <c r="V170" i="1"/>
  <c r="Y170" i="1"/>
  <c r="Z170" i="1" s="1"/>
  <c r="AC170" i="1"/>
  <c r="AD170" i="1" s="1"/>
  <c r="AF170" i="1"/>
  <c r="AK170" i="1"/>
  <c r="AL170" i="1" s="1"/>
  <c r="AN170" i="1"/>
  <c r="AP170" i="1"/>
  <c r="AU170" i="1"/>
  <c r="AV170" i="1" s="1"/>
  <c r="AX170" i="1"/>
  <c r="BB170" i="1"/>
  <c r="BC170" i="1" s="1"/>
  <c r="BE170" i="1"/>
  <c r="BH170" i="1"/>
  <c r="BI170" i="1" s="1"/>
  <c r="BL170" i="1"/>
  <c r="BM170" i="1" s="1"/>
  <c r="BS170" i="1"/>
  <c r="BT170" i="1" s="1"/>
  <c r="BV170" i="1"/>
  <c r="BX170" i="1"/>
  <c r="BZ170" i="1"/>
  <c r="CB170" i="1"/>
  <c r="CD170" i="1"/>
  <c r="G172" i="1"/>
  <c r="H172" i="1" s="1"/>
  <c r="J172" i="1"/>
  <c r="M172" i="1"/>
  <c r="N172" i="1" s="1"/>
  <c r="Q172" i="1"/>
  <c r="R172" i="1" s="1"/>
  <c r="T172" i="1"/>
  <c r="V172" i="1"/>
  <c r="Y172" i="1"/>
  <c r="Z172" i="1" s="1"/>
  <c r="AC172" i="1"/>
  <c r="AD172" i="1" s="1"/>
  <c r="AF172" i="1"/>
  <c r="AK172" i="1"/>
  <c r="AL172" i="1" s="1"/>
  <c r="AN172" i="1"/>
  <c r="AP172" i="1"/>
  <c r="AU172" i="1"/>
  <c r="AV172" i="1" s="1"/>
  <c r="AX172" i="1"/>
  <c r="BB172" i="1"/>
  <c r="BC172" i="1" s="1"/>
  <c r="BE172" i="1"/>
  <c r="BH172" i="1"/>
  <c r="BI172" i="1" s="1"/>
  <c r="BL172" i="1"/>
  <c r="BM172" i="1" s="1"/>
  <c r="BS172" i="1"/>
  <c r="BT172" i="1" s="1"/>
  <c r="BV172" i="1"/>
  <c r="BX172" i="1"/>
  <c r="BZ172" i="1"/>
  <c r="CB172" i="1"/>
  <c r="CD172" i="1"/>
  <c r="G173" i="1"/>
  <c r="H173" i="1" s="1"/>
  <c r="J173" i="1"/>
  <c r="M173" i="1"/>
  <c r="N173" i="1" s="1"/>
  <c r="Q173" i="1"/>
  <c r="R173" i="1" s="1"/>
  <c r="T173" i="1"/>
  <c r="V173" i="1"/>
  <c r="Y173" i="1"/>
  <c r="Z173" i="1" s="1"/>
  <c r="AC173" i="1"/>
  <c r="AD173" i="1" s="1"/>
  <c r="AF173" i="1"/>
  <c r="AK173" i="1"/>
  <c r="AL173" i="1" s="1"/>
  <c r="AN173" i="1"/>
  <c r="AP173" i="1"/>
  <c r="AU173" i="1"/>
  <c r="AV173" i="1" s="1"/>
  <c r="AX173" i="1"/>
  <c r="BB173" i="1"/>
  <c r="BC173" i="1" s="1"/>
  <c r="BE173" i="1"/>
  <c r="BH173" i="1"/>
  <c r="BI173" i="1" s="1"/>
  <c r="BL173" i="1"/>
  <c r="BM173" i="1" s="1"/>
  <c r="BS173" i="1"/>
  <c r="BT173" i="1" s="1"/>
  <c r="BV173" i="1"/>
  <c r="BX173" i="1"/>
  <c r="BZ173" i="1"/>
  <c r="CB173" i="1"/>
  <c r="CD173" i="1"/>
  <c r="G175" i="1"/>
  <c r="H175" i="1" s="1"/>
  <c r="J175" i="1"/>
  <c r="M175" i="1"/>
  <c r="N175" i="1" s="1"/>
  <c r="Q175" i="1"/>
  <c r="R175" i="1" s="1"/>
  <c r="T175" i="1"/>
  <c r="V175" i="1"/>
  <c r="Y175" i="1"/>
  <c r="Z175" i="1" s="1"/>
  <c r="AC175" i="1"/>
  <c r="AD175" i="1" s="1"/>
  <c r="AF175" i="1"/>
  <c r="AK175" i="1"/>
  <c r="AL175" i="1" s="1"/>
  <c r="AN175" i="1"/>
  <c r="AP175" i="1"/>
  <c r="AU175" i="1"/>
  <c r="AV175" i="1" s="1"/>
  <c r="AX175" i="1"/>
  <c r="BB175" i="1"/>
  <c r="BC175" i="1" s="1"/>
  <c r="BE175" i="1"/>
  <c r="BH175" i="1"/>
  <c r="BI175" i="1" s="1"/>
  <c r="BL175" i="1"/>
  <c r="BM175" i="1" s="1"/>
  <c r="BS175" i="1"/>
  <c r="BT175" i="1" s="1"/>
  <c r="BV175" i="1"/>
  <c r="BX175" i="1"/>
  <c r="BZ175" i="1"/>
  <c r="CB175" i="1"/>
  <c r="CD175" i="1"/>
  <c r="G176" i="1"/>
  <c r="H176" i="1" s="1"/>
  <c r="J176" i="1"/>
  <c r="M176" i="1"/>
  <c r="N176" i="1" s="1"/>
  <c r="Q176" i="1"/>
  <c r="R176" i="1" s="1"/>
  <c r="T176" i="1"/>
  <c r="V176" i="1"/>
  <c r="Y176" i="1"/>
  <c r="Z176" i="1" s="1"/>
  <c r="AC176" i="1"/>
  <c r="AD176" i="1" s="1"/>
  <c r="AF176" i="1"/>
  <c r="AK176" i="1"/>
  <c r="AL176" i="1" s="1"/>
  <c r="AN176" i="1"/>
  <c r="AP176" i="1"/>
  <c r="AU176" i="1"/>
  <c r="AV176" i="1" s="1"/>
  <c r="AX176" i="1"/>
  <c r="BB176" i="1"/>
  <c r="BC176" i="1" s="1"/>
  <c r="BE176" i="1"/>
  <c r="BH176" i="1"/>
  <c r="BI176" i="1" s="1"/>
  <c r="BL176" i="1"/>
  <c r="BM176" i="1" s="1"/>
  <c r="BS176" i="1"/>
  <c r="BT176" i="1" s="1"/>
  <c r="BV176" i="1"/>
  <c r="BX176" i="1"/>
  <c r="BZ176" i="1"/>
  <c r="CB176" i="1"/>
  <c r="CD176" i="1"/>
  <c r="G174" i="1"/>
  <c r="H174" i="1" s="1"/>
  <c r="J174" i="1"/>
  <c r="M174" i="1"/>
  <c r="N174" i="1" s="1"/>
  <c r="Q174" i="1"/>
  <c r="R174" i="1" s="1"/>
  <c r="T174" i="1"/>
  <c r="V174" i="1"/>
  <c r="Y174" i="1"/>
  <c r="Z174" i="1" s="1"/>
  <c r="AC174" i="1"/>
  <c r="AD174" i="1" s="1"/>
  <c r="AF174" i="1"/>
  <c r="AK174" i="1"/>
  <c r="AL174" i="1" s="1"/>
  <c r="AN174" i="1"/>
  <c r="AP174" i="1"/>
  <c r="AU174" i="1"/>
  <c r="AV174" i="1" s="1"/>
  <c r="AX174" i="1"/>
  <c r="BB174" i="1"/>
  <c r="BC174" i="1" s="1"/>
  <c r="BE174" i="1"/>
  <c r="BH174" i="1"/>
  <c r="BI174" i="1" s="1"/>
  <c r="BL174" i="1"/>
  <c r="BM174" i="1" s="1"/>
  <c r="BS174" i="1"/>
  <c r="BT174" i="1" s="1"/>
  <c r="BV174" i="1"/>
  <c r="BX174" i="1"/>
  <c r="BZ174" i="1"/>
  <c r="CB174" i="1"/>
  <c r="CD174" i="1"/>
  <c r="G177" i="1"/>
  <c r="H177" i="1" s="1"/>
  <c r="J177" i="1"/>
  <c r="M177" i="1"/>
  <c r="N177" i="1" s="1"/>
  <c r="Q177" i="1"/>
  <c r="R177" i="1" s="1"/>
  <c r="T177" i="1"/>
  <c r="V177" i="1"/>
  <c r="Y177" i="1"/>
  <c r="Z177" i="1" s="1"/>
  <c r="AC177" i="1"/>
  <c r="AD177" i="1" s="1"/>
  <c r="AF177" i="1"/>
  <c r="AK177" i="1"/>
  <c r="AL177" i="1" s="1"/>
  <c r="AN177" i="1"/>
  <c r="AP177" i="1"/>
  <c r="AU177" i="1"/>
  <c r="AV177" i="1" s="1"/>
  <c r="AX177" i="1"/>
  <c r="BB177" i="1"/>
  <c r="BC177" i="1" s="1"/>
  <c r="BE177" i="1"/>
  <c r="BH177" i="1"/>
  <c r="BI177" i="1" s="1"/>
  <c r="BL177" i="1"/>
  <c r="BM177" i="1" s="1"/>
  <c r="BS177" i="1"/>
  <c r="BT177" i="1" s="1"/>
  <c r="BV177" i="1"/>
  <c r="BX177" i="1"/>
  <c r="BZ177" i="1"/>
  <c r="CB177" i="1"/>
  <c r="CD177" i="1"/>
  <c r="G178" i="1"/>
  <c r="H178" i="1" s="1"/>
  <c r="J178" i="1"/>
  <c r="M178" i="1"/>
  <c r="N178" i="1" s="1"/>
  <c r="Q178" i="1"/>
  <c r="R178" i="1" s="1"/>
  <c r="T178" i="1"/>
  <c r="V178" i="1"/>
  <c r="Y178" i="1"/>
  <c r="Z178" i="1" s="1"/>
  <c r="AC178" i="1"/>
  <c r="AD178" i="1" s="1"/>
  <c r="AF178" i="1"/>
  <c r="AK178" i="1"/>
  <c r="AL178" i="1" s="1"/>
  <c r="AN178" i="1"/>
  <c r="AP178" i="1"/>
  <c r="AU178" i="1"/>
  <c r="AV178" i="1" s="1"/>
  <c r="AX178" i="1"/>
  <c r="BB178" i="1"/>
  <c r="BC178" i="1" s="1"/>
  <c r="BE178" i="1"/>
  <c r="BH178" i="1"/>
  <c r="BI178" i="1" s="1"/>
  <c r="BL178" i="1"/>
  <c r="BM178" i="1" s="1"/>
  <c r="BS178" i="1"/>
  <c r="BT178" i="1" s="1"/>
  <c r="BV178" i="1"/>
  <c r="BX178" i="1"/>
  <c r="BZ178" i="1"/>
  <c r="CB178" i="1"/>
  <c r="CD178" i="1"/>
  <c r="G179" i="1"/>
  <c r="H179" i="1" s="1"/>
  <c r="J179" i="1"/>
  <c r="M179" i="1"/>
  <c r="N179" i="1" s="1"/>
  <c r="Q179" i="1"/>
  <c r="R179" i="1" s="1"/>
  <c r="T179" i="1"/>
  <c r="V179" i="1"/>
  <c r="Y179" i="1"/>
  <c r="Z179" i="1" s="1"/>
  <c r="AC179" i="1"/>
  <c r="AD179" i="1" s="1"/>
  <c r="AF179" i="1"/>
  <c r="AK179" i="1"/>
  <c r="AL179" i="1" s="1"/>
  <c r="AN179" i="1"/>
  <c r="AP179" i="1"/>
  <c r="AU179" i="1"/>
  <c r="AV179" i="1" s="1"/>
  <c r="AX179" i="1"/>
  <c r="BB179" i="1"/>
  <c r="BC179" i="1" s="1"/>
  <c r="BE179" i="1"/>
  <c r="BH179" i="1"/>
  <c r="BI179" i="1" s="1"/>
  <c r="BL179" i="1"/>
  <c r="BM179" i="1" s="1"/>
  <c r="BS179" i="1"/>
  <c r="BT179" i="1" s="1"/>
  <c r="BV179" i="1"/>
  <c r="BX179" i="1"/>
  <c r="BZ179" i="1"/>
  <c r="CB179" i="1"/>
  <c r="CD179" i="1"/>
  <c r="G180" i="1"/>
  <c r="H180" i="1" s="1"/>
  <c r="J180" i="1"/>
  <c r="M180" i="1"/>
  <c r="N180" i="1" s="1"/>
  <c r="Q180" i="1"/>
  <c r="R180" i="1" s="1"/>
  <c r="T180" i="1"/>
  <c r="V180" i="1"/>
  <c r="Y180" i="1"/>
  <c r="Z180" i="1" s="1"/>
  <c r="AC180" i="1"/>
  <c r="AD180" i="1" s="1"/>
  <c r="AF180" i="1"/>
  <c r="AK180" i="1"/>
  <c r="AL180" i="1" s="1"/>
  <c r="AN180" i="1"/>
  <c r="AP180" i="1"/>
  <c r="AU180" i="1"/>
  <c r="AV180" i="1" s="1"/>
  <c r="AX180" i="1"/>
  <c r="BB180" i="1"/>
  <c r="BC180" i="1" s="1"/>
  <c r="BE180" i="1"/>
  <c r="BH180" i="1"/>
  <c r="BI180" i="1" s="1"/>
  <c r="BL180" i="1"/>
  <c r="BM180" i="1" s="1"/>
  <c r="BS180" i="1"/>
  <c r="BT180" i="1" s="1"/>
  <c r="BV180" i="1"/>
  <c r="BX180" i="1"/>
  <c r="BZ180" i="1"/>
  <c r="CB180" i="1"/>
  <c r="CD180" i="1"/>
  <c r="G181" i="1"/>
  <c r="H181" i="1" s="1"/>
  <c r="J181" i="1"/>
  <c r="M181" i="1"/>
  <c r="N181" i="1" s="1"/>
  <c r="Q181" i="1"/>
  <c r="R181" i="1" s="1"/>
  <c r="T181" i="1"/>
  <c r="V181" i="1"/>
  <c r="Y181" i="1"/>
  <c r="Z181" i="1" s="1"/>
  <c r="AC181" i="1"/>
  <c r="AD181" i="1" s="1"/>
  <c r="AF181" i="1"/>
  <c r="AK181" i="1"/>
  <c r="AL181" i="1" s="1"/>
  <c r="AN181" i="1"/>
  <c r="AP181" i="1"/>
  <c r="AU181" i="1"/>
  <c r="AV181" i="1" s="1"/>
  <c r="AX181" i="1"/>
  <c r="BB181" i="1"/>
  <c r="BC181" i="1" s="1"/>
  <c r="BE181" i="1"/>
  <c r="BH181" i="1"/>
  <c r="BI181" i="1" s="1"/>
  <c r="BL181" i="1"/>
  <c r="BM181" i="1" s="1"/>
  <c r="BS181" i="1"/>
  <c r="BT181" i="1" s="1"/>
  <c r="BV181" i="1"/>
  <c r="BX181" i="1"/>
  <c r="BZ181" i="1"/>
  <c r="CB181" i="1"/>
  <c r="CD181" i="1"/>
  <c r="G182" i="1"/>
  <c r="H182" i="1" s="1"/>
  <c r="J182" i="1"/>
  <c r="M182" i="1"/>
  <c r="N182" i="1" s="1"/>
  <c r="Q182" i="1"/>
  <c r="R182" i="1" s="1"/>
  <c r="T182" i="1"/>
  <c r="V182" i="1"/>
  <c r="Y182" i="1"/>
  <c r="Z182" i="1" s="1"/>
  <c r="AC182" i="1"/>
  <c r="AD182" i="1" s="1"/>
  <c r="AF182" i="1"/>
  <c r="AK182" i="1"/>
  <c r="AL182" i="1" s="1"/>
  <c r="AN182" i="1"/>
  <c r="AP182" i="1"/>
  <c r="AU182" i="1"/>
  <c r="AV182" i="1" s="1"/>
  <c r="AX182" i="1"/>
  <c r="BB182" i="1"/>
  <c r="BC182" i="1" s="1"/>
  <c r="BE182" i="1"/>
  <c r="BH182" i="1"/>
  <c r="BI182" i="1" s="1"/>
  <c r="BL182" i="1"/>
  <c r="BM182" i="1" s="1"/>
  <c r="BS182" i="1"/>
  <c r="BT182" i="1" s="1"/>
  <c r="BV182" i="1"/>
  <c r="BX182" i="1"/>
  <c r="BZ182" i="1"/>
  <c r="CB182" i="1"/>
  <c r="CD182" i="1"/>
  <c r="G183" i="1"/>
  <c r="H183" i="1" s="1"/>
  <c r="J183" i="1"/>
  <c r="M183" i="1"/>
  <c r="N183" i="1" s="1"/>
  <c r="Q183" i="1"/>
  <c r="R183" i="1" s="1"/>
  <c r="T183" i="1"/>
  <c r="V183" i="1"/>
  <c r="Y183" i="1"/>
  <c r="Z183" i="1" s="1"/>
  <c r="AC183" i="1"/>
  <c r="AD183" i="1" s="1"/>
  <c r="AF183" i="1"/>
  <c r="AK183" i="1"/>
  <c r="AL183" i="1" s="1"/>
  <c r="AN183" i="1"/>
  <c r="AP183" i="1"/>
  <c r="AU183" i="1"/>
  <c r="AV183" i="1" s="1"/>
  <c r="AX183" i="1"/>
  <c r="BB183" i="1"/>
  <c r="BC183" i="1" s="1"/>
  <c r="BE183" i="1"/>
  <c r="BH183" i="1"/>
  <c r="BI183" i="1" s="1"/>
  <c r="BL183" i="1"/>
  <c r="BM183" i="1" s="1"/>
  <c r="BS183" i="1"/>
  <c r="BT183" i="1" s="1"/>
  <c r="BV183" i="1"/>
  <c r="BX183" i="1"/>
  <c r="BZ183" i="1"/>
  <c r="CB183" i="1"/>
  <c r="CD183" i="1"/>
  <c r="G184" i="1"/>
  <c r="H184" i="1" s="1"/>
  <c r="J184" i="1"/>
  <c r="M184" i="1"/>
  <c r="N184" i="1" s="1"/>
  <c r="Q184" i="1"/>
  <c r="R184" i="1" s="1"/>
  <c r="T184" i="1"/>
  <c r="V184" i="1"/>
  <c r="Y184" i="1"/>
  <c r="Z184" i="1" s="1"/>
  <c r="AC184" i="1"/>
  <c r="AD184" i="1" s="1"/>
  <c r="AF184" i="1"/>
  <c r="AK184" i="1"/>
  <c r="AL184" i="1" s="1"/>
  <c r="AN184" i="1"/>
  <c r="AP184" i="1"/>
  <c r="AU184" i="1"/>
  <c r="AV184" i="1" s="1"/>
  <c r="AX184" i="1"/>
  <c r="BB184" i="1"/>
  <c r="BC184" i="1" s="1"/>
  <c r="BE184" i="1"/>
  <c r="BH184" i="1"/>
  <c r="BI184" i="1" s="1"/>
  <c r="BL184" i="1"/>
  <c r="BM184" i="1" s="1"/>
  <c r="BS184" i="1"/>
  <c r="BT184" i="1" s="1"/>
  <c r="BV184" i="1"/>
  <c r="BX184" i="1"/>
  <c r="BZ184" i="1"/>
  <c r="CB184" i="1"/>
  <c r="CD184" i="1"/>
  <c r="G185" i="1"/>
  <c r="H185" i="1" s="1"/>
  <c r="J185" i="1"/>
  <c r="M185" i="1"/>
  <c r="N185" i="1" s="1"/>
  <c r="Q185" i="1"/>
  <c r="R185" i="1" s="1"/>
  <c r="T185" i="1"/>
  <c r="V185" i="1"/>
  <c r="Y185" i="1"/>
  <c r="Z185" i="1" s="1"/>
  <c r="AC185" i="1"/>
  <c r="AD185" i="1" s="1"/>
  <c r="AF185" i="1"/>
  <c r="AK185" i="1"/>
  <c r="AL185" i="1" s="1"/>
  <c r="AN185" i="1"/>
  <c r="AP185" i="1"/>
  <c r="AU185" i="1"/>
  <c r="AV185" i="1" s="1"/>
  <c r="AX185" i="1"/>
  <c r="BB185" i="1"/>
  <c r="BC185" i="1" s="1"/>
  <c r="BE185" i="1"/>
  <c r="BH185" i="1"/>
  <c r="BI185" i="1" s="1"/>
  <c r="BL185" i="1"/>
  <c r="BM185" i="1" s="1"/>
  <c r="BS185" i="1"/>
  <c r="BT185" i="1" s="1"/>
  <c r="BV185" i="1"/>
  <c r="BX185" i="1"/>
  <c r="BZ185" i="1"/>
  <c r="CB185" i="1"/>
  <c r="CD185" i="1"/>
  <c r="G186" i="1"/>
  <c r="H186" i="1" s="1"/>
  <c r="J186" i="1"/>
  <c r="M186" i="1"/>
  <c r="N186" i="1" s="1"/>
  <c r="Q186" i="1"/>
  <c r="R186" i="1" s="1"/>
  <c r="T186" i="1"/>
  <c r="V186" i="1"/>
  <c r="Y186" i="1"/>
  <c r="Z186" i="1" s="1"/>
  <c r="AC186" i="1"/>
  <c r="AD186" i="1" s="1"/>
  <c r="AF186" i="1"/>
  <c r="AK186" i="1"/>
  <c r="AL186" i="1" s="1"/>
  <c r="AN186" i="1"/>
  <c r="AP186" i="1"/>
  <c r="AU186" i="1"/>
  <c r="AV186" i="1" s="1"/>
  <c r="AX186" i="1"/>
  <c r="BB186" i="1"/>
  <c r="BC186" i="1" s="1"/>
  <c r="BE186" i="1"/>
  <c r="BH186" i="1"/>
  <c r="BI186" i="1" s="1"/>
  <c r="BL186" i="1"/>
  <c r="BM186" i="1" s="1"/>
  <c r="BS186" i="1"/>
  <c r="BT186" i="1" s="1"/>
  <c r="BV186" i="1"/>
  <c r="BX186" i="1"/>
  <c r="BZ186" i="1"/>
  <c r="CB186" i="1"/>
  <c r="CD186" i="1"/>
  <c r="G187" i="1"/>
  <c r="H187" i="1" s="1"/>
  <c r="J187" i="1"/>
  <c r="M187" i="1"/>
  <c r="N187" i="1" s="1"/>
  <c r="Q187" i="1"/>
  <c r="R187" i="1" s="1"/>
  <c r="T187" i="1"/>
  <c r="V187" i="1"/>
  <c r="Y187" i="1"/>
  <c r="Z187" i="1" s="1"/>
  <c r="AC187" i="1"/>
  <c r="AD187" i="1" s="1"/>
  <c r="AF187" i="1"/>
  <c r="AK187" i="1"/>
  <c r="AL187" i="1" s="1"/>
  <c r="AN187" i="1"/>
  <c r="AP187" i="1"/>
  <c r="AU187" i="1"/>
  <c r="AV187" i="1" s="1"/>
  <c r="AX187" i="1"/>
  <c r="BB187" i="1"/>
  <c r="BC187" i="1" s="1"/>
  <c r="BE187" i="1"/>
  <c r="BH187" i="1"/>
  <c r="BI187" i="1" s="1"/>
  <c r="BL187" i="1"/>
  <c r="BM187" i="1" s="1"/>
  <c r="BS187" i="1"/>
  <c r="BT187" i="1" s="1"/>
  <c r="BV187" i="1"/>
  <c r="BX187" i="1"/>
  <c r="BZ187" i="1"/>
  <c r="CB187" i="1"/>
  <c r="CD187" i="1"/>
  <c r="G188" i="1"/>
  <c r="H188" i="1" s="1"/>
  <c r="J188" i="1"/>
  <c r="M188" i="1"/>
  <c r="N188" i="1" s="1"/>
  <c r="Q188" i="1"/>
  <c r="R188" i="1" s="1"/>
  <c r="T188" i="1"/>
  <c r="V188" i="1"/>
  <c r="Y188" i="1"/>
  <c r="Z188" i="1" s="1"/>
  <c r="AC188" i="1"/>
  <c r="AD188" i="1" s="1"/>
  <c r="AF188" i="1"/>
  <c r="AK188" i="1"/>
  <c r="AL188" i="1" s="1"/>
  <c r="AN188" i="1"/>
  <c r="AP188" i="1"/>
  <c r="AU188" i="1"/>
  <c r="AV188" i="1" s="1"/>
  <c r="AX188" i="1"/>
  <c r="BB188" i="1"/>
  <c r="BC188" i="1" s="1"/>
  <c r="BE188" i="1"/>
  <c r="BH188" i="1"/>
  <c r="BI188" i="1" s="1"/>
  <c r="BL188" i="1"/>
  <c r="BM188" i="1" s="1"/>
  <c r="BS188" i="1"/>
  <c r="BT188" i="1" s="1"/>
  <c r="BV188" i="1"/>
  <c r="BX188" i="1"/>
  <c r="BZ188" i="1"/>
  <c r="CB188" i="1"/>
  <c r="CD188" i="1"/>
  <c r="G189" i="1"/>
  <c r="H189" i="1" s="1"/>
  <c r="J189" i="1"/>
  <c r="M189" i="1"/>
  <c r="N189" i="1" s="1"/>
  <c r="Q189" i="1"/>
  <c r="R189" i="1" s="1"/>
  <c r="T189" i="1"/>
  <c r="V189" i="1"/>
  <c r="Y189" i="1"/>
  <c r="Z189" i="1" s="1"/>
  <c r="AC189" i="1"/>
  <c r="AD189" i="1" s="1"/>
  <c r="AF189" i="1"/>
  <c r="AK189" i="1"/>
  <c r="AL189" i="1" s="1"/>
  <c r="AN189" i="1"/>
  <c r="AP189" i="1"/>
  <c r="AU189" i="1"/>
  <c r="AV189" i="1" s="1"/>
  <c r="AX189" i="1"/>
  <c r="BB189" i="1"/>
  <c r="BC189" i="1" s="1"/>
  <c r="BE189" i="1"/>
  <c r="BH189" i="1"/>
  <c r="BI189" i="1" s="1"/>
  <c r="BL189" i="1"/>
  <c r="BM189" i="1" s="1"/>
  <c r="BS189" i="1"/>
  <c r="BT189" i="1" s="1"/>
  <c r="BV189" i="1"/>
  <c r="BX189" i="1"/>
  <c r="BZ189" i="1"/>
  <c r="CB189" i="1"/>
  <c r="CD189" i="1"/>
  <c r="G190" i="1"/>
  <c r="H190" i="1" s="1"/>
  <c r="J190" i="1"/>
  <c r="M190" i="1"/>
  <c r="N190" i="1" s="1"/>
  <c r="Q190" i="1"/>
  <c r="R190" i="1" s="1"/>
  <c r="T190" i="1"/>
  <c r="V190" i="1"/>
  <c r="Y190" i="1"/>
  <c r="Z190" i="1" s="1"/>
  <c r="AC190" i="1"/>
  <c r="AD190" i="1" s="1"/>
  <c r="AF190" i="1"/>
  <c r="AK190" i="1"/>
  <c r="AL190" i="1" s="1"/>
  <c r="AN190" i="1"/>
  <c r="AP190" i="1"/>
  <c r="AU190" i="1"/>
  <c r="AV190" i="1" s="1"/>
  <c r="AX190" i="1"/>
  <c r="BB190" i="1"/>
  <c r="BC190" i="1" s="1"/>
  <c r="BE190" i="1"/>
  <c r="BH190" i="1"/>
  <c r="BI190" i="1" s="1"/>
  <c r="BL190" i="1"/>
  <c r="BM190" i="1" s="1"/>
  <c r="BS190" i="1"/>
  <c r="BT190" i="1" s="1"/>
  <c r="BV190" i="1"/>
  <c r="BX190" i="1"/>
  <c r="BZ190" i="1"/>
  <c r="CB190" i="1"/>
  <c r="CD190" i="1"/>
  <c r="G191" i="1"/>
  <c r="H191" i="1" s="1"/>
  <c r="J191" i="1"/>
  <c r="M191" i="1"/>
  <c r="N191" i="1" s="1"/>
  <c r="Q191" i="1"/>
  <c r="R191" i="1" s="1"/>
  <c r="T191" i="1"/>
  <c r="V191" i="1"/>
  <c r="Y191" i="1"/>
  <c r="Z191" i="1" s="1"/>
  <c r="AC191" i="1"/>
  <c r="AD191" i="1" s="1"/>
  <c r="AF191" i="1"/>
  <c r="AK191" i="1"/>
  <c r="AL191" i="1" s="1"/>
  <c r="AN191" i="1"/>
  <c r="AP191" i="1"/>
  <c r="AU191" i="1"/>
  <c r="AV191" i="1" s="1"/>
  <c r="AX191" i="1"/>
  <c r="BB191" i="1"/>
  <c r="BC191" i="1" s="1"/>
  <c r="BE191" i="1"/>
  <c r="BH191" i="1"/>
  <c r="BI191" i="1" s="1"/>
  <c r="BL191" i="1"/>
  <c r="BM191" i="1" s="1"/>
  <c r="BS191" i="1"/>
  <c r="BT191" i="1" s="1"/>
  <c r="BV191" i="1"/>
  <c r="BX191" i="1"/>
  <c r="BZ191" i="1"/>
  <c r="CB191" i="1"/>
  <c r="CD191" i="1"/>
  <c r="G192" i="1"/>
  <c r="H192" i="1" s="1"/>
  <c r="J192" i="1"/>
  <c r="M192" i="1"/>
  <c r="N192" i="1" s="1"/>
  <c r="Q192" i="1"/>
  <c r="R192" i="1" s="1"/>
  <c r="T192" i="1"/>
  <c r="V192" i="1"/>
  <c r="Y192" i="1"/>
  <c r="Z192" i="1" s="1"/>
  <c r="AC192" i="1"/>
  <c r="AD192" i="1" s="1"/>
  <c r="AF192" i="1"/>
  <c r="AK192" i="1"/>
  <c r="AL192" i="1" s="1"/>
  <c r="AN192" i="1"/>
  <c r="AP192" i="1"/>
  <c r="AU192" i="1"/>
  <c r="AV192" i="1" s="1"/>
  <c r="AX192" i="1"/>
  <c r="BB192" i="1"/>
  <c r="BC192" i="1" s="1"/>
  <c r="BE192" i="1"/>
  <c r="BH192" i="1"/>
  <c r="BI192" i="1" s="1"/>
  <c r="BL192" i="1"/>
  <c r="BM192" i="1" s="1"/>
  <c r="BS192" i="1"/>
  <c r="BT192" i="1" s="1"/>
  <c r="BV192" i="1"/>
  <c r="BX192" i="1"/>
  <c r="BZ192" i="1"/>
  <c r="CB192" i="1"/>
  <c r="CD192" i="1"/>
  <c r="G193" i="1"/>
  <c r="H193" i="1" s="1"/>
  <c r="J193" i="1"/>
  <c r="M193" i="1"/>
  <c r="N193" i="1" s="1"/>
  <c r="Q193" i="1"/>
  <c r="R193" i="1" s="1"/>
  <c r="T193" i="1"/>
  <c r="V193" i="1"/>
  <c r="Y193" i="1"/>
  <c r="Z193" i="1" s="1"/>
  <c r="AC193" i="1"/>
  <c r="AD193" i="1" s="1"/>
  <c r="AF193" i="1"/>
  <c r="AK193" i="1"/>
  <c r="AL193" i="1" s="1"/>
  <c r="AN193" i="1"/>
  <c r="AP193" i="1"/>
  <c r="AU193" i="1"/>
  <c r="AV193" i="1" s="1"/>
  <c r="AX193" i="1"/>
  <c r="BB193" i="1"/>
  <c r="BC193" i="1" s="1"/>
  <c r="BE193" i="1"/>
  <c r="BH193" i="1"/>
  <c r="BI193" i="1" s="1"/>
  <c r="BL193" i="1"/>
  <c r="BM193" i="1" s="1"/>
  <c r="BS193" i="1"/>
  <c r="BT193" i="1" s="1"/>
  <c r="BV193" i="1"/>
  <c r="BX193" i="1"/>
  <c r="BZ193" i="1"/>
  <c r="CB193" i="1"/>
  <c r="CD193" i="1"/>
  <c r="G194" i="1"/>
  <c r="H194" i="1" s="1"/>
  <c r="J194" i="1"/>
  <c r="M194" i="1"/>
  <c r="N194" i="1" s="1"/>
  <c r="Q194" i="1"/>
  <c r="R194" i="1" s="1"/>
  <c r="T194" i="1"/>
  <c r="V194" i="1"/>
  <c r="Y194" i="1"/>
  <c r="Z194" i="1" s="1"/>
  <c r="AC194" i="1"/>
  <c r="AD194" i="1" s="1"/>
  <c r="AF194" i="1"/>
  <c r="AK194" i="1"/>
  <c r="AL194" i="1" s="1"/>
  <c r="AN194" i="1"/>
  <c r="AP194" i="1"/>
  <c r="AU194" i="1"/>
  <c r="AV194" i="1" s="1"/>
  <c r="AX194" i="1"/>
  <c r="BB194" i="1"/>
  <c r="BC194" i="1" s="1"/>
  <c r="BE194" i="1"/>
  <c r="BH194" i="1"/>
  <c r="BI194" i="1" s="1"/>
  <c r="BL194" i="1"/>
  <c r="BM194" i="1" s="1"/>
  <c r="BS194" i="1"/>
  <c r="BT194" i="1" s="1"/>
  <c r="BV194" i="1"/>
  <c r="BX194" i="1"/>
  <c r="BZ194" i="1"/>
  <c r="CB194" i="1"/>
  <c r="CD194" i="1"/>
  <c r="G195" i="1"/>
  <c r="H195" i="1" s="1"/>
  <c r="J195" i="1"/>
  <c r="M195" i="1"/>
  <c r="N195" i="1" s="1"/>
  <c r="Q195" i="1"/>
  <c r="R195" i="1" s="1"/>
  <c r="T195" i="1"/>
  <c r="V195" i="1"/>
  <c r="Y195" i="1"/>
  <c r="Z195" i="1" s="1"/>
  <c r="AC195" i="1"/>
  <c r="AD195" i="1" s="1"/>
  <c r="AF195" i="1"/>
  <c r="AK195" i="1"/>
  <c r="AL195" i="1" s="1"/>
  <c r="AN195" i="1"/>
  <c r="AP195" i="1"/>
  <c r="AU195" i="1"/>
  <c r="AV195" i="1" s="1"/>
  <c r="AX195" i="1"/>
  <c r="BB195" i="1"/>
  <c r="BC195" i="1" s="1"/>
  <c r="BE195" i="1"/>
  <c r="BH195" i="1"/>
  <c r="BI195" i="1" s="1"/>
  <c r="BL195" i="1"/>
  <c r="BM195" i="1" s="1"/>
  <c r="BS195" i="1"/>
  <c r="BT195" i="1" s="1"/>
  <c r="BV195" i="1"/>
  <c r="BX195" i="1"/>
  <c r="BZ195" i="1"/>
  <c r="CB195" i="1"/>
  <c r="CD195" i="1"/>
  <c r="G196" i="1"/>
  <c r="H196" i="1" s="1"/>
  <c r="J196" i="1"/>
  <c r="M196" i="1"/>
  <c r="N196" i="1" s="1"/>
  <c r="Q196" i="1"/>
  <c r="R196" i="1" s="1"/>
  <c r="T196" i="1"/>
  <c r="V196" i="1"/>
  <c r="Y196" i="1"/>
  <c r="Z196" i="1" s="1"/>
  <c r="AC196" i="1"/>
  <c r="AD196" i="1" s="1"/>
  <c r="AF196" i="1"/>
  <c r="AK196" i="1"/>
  <c r="AL196" i="1" s="1"/>
  <c r="AN196" i="1"/>
  <c r="AP196" i="1"/>
  <c r="AU196" i="1"/>
  <c r="AV196" i="1" s="1"/>
  <c r="AX196" i="1"/>
  <c r="BB196" i="1"/>
  <c r="BC196" i="1" s="1"/>
  <c r="BE196" i="1"/>
  <c r="BH196" i="1"/>
  <c r="BI196" i="1" s="1"/>
  <c r="BL196" i="1"/>
  <c r="BM196" i="1" s="1"/>
  <c r="BS196" i="1"/>
  <c r="BT196" i="1" s="1"/>
  <c r="BV196" i="1"/>
  <c r="BX196" i="1"/>
  <c r="BZ196" i="1"/>
  <c r="CB196" i="1"/>
  <c r="CD196" i="1"/>
  <c r="G197" i="1"/>
  <c r="H197" i="1" s="1"/>
  <c r="J197" i="1"/>
  <c r="M197" i="1"/>
  <c r="N197" i="1" s="1"/>
  <c r="Q197" i="1"/>
  <c r="R197" i="1" s="1"/>
  <c r="T197" i="1"/>
  <c r="V197" i="1"/>
  <c r="Y197" i="1"/>
  <c r="Z197" i="1" s="1"/>
  <c r="AC197" i="1"/>
  <c r="AD197" i="1" s="1"/>
  <c r="AF197" i="1"/>
  <c r="AK197" i="1"/>
  <c r="AL197" i="1" s="1"/>
  <c r="AN197" i="1"/>
  <c r="AP197" i="1"/>
  <c r="AU197" i="1"/>
  <c r="AV197" i="1" s="1"/>
  <c r="AX197" i="1"/>
  <c r="BB197" i="1"/>
  <c r="BC197" i="1" s="1"/>
  <c r="BE197" i="1"/>
  <c r="BH197" i="1"/>
  <c r="BI197" i="1" s="1"/>
  <c r="BL197" i="1"/>
  <c r="BM197" i="1" s="1"/>
  <c r="BS197" i="1"/>
  <c r="BT197" i="1" s="1"/>
  <c r="BV197" i="1"/>
  <c r="BX197" i="1"/>
  <c r="BZ197" i="1"/>
  <c r="CB197" i="1"/>
  <c r="CD197" i="1"/>
  <c r="G198" i="1"/>
  <c r="H198" i="1" s="1"/>
  <c r="J198" i="1"/>
  <c r="M198" i="1"/>
  <c r="N198" i="1" s="1"/>
  <c r="Q198" i="1"/>
  <c r="R198" i="1" s="1"/>
  <c r="T198" i="1"/>
  <c r="V198" i="1"/>
  <c r="Y198" i="1"/>
  <c r="Z198" i="1" s="1"/>
  <c r="AC198" i="1"/>
  <c r="AD198" i="1" s="1"/>
  <c r="AF198" i="1"/>
  <c r="AK198" i="1"/>
  <c r="AL198" i="1" s="1"/>
  <c r="AN198" i="1"/>
  <c r="AP198" i="1"/>
  <c r="AU198" i="1"/>
  <c r="AV198" i="1" s="1"/>
  <c r="AX198" i="1"/>
  <c r="BB198" i="1"/>
  <c r="BC198" i="1" s="1"/>
  <c r="BE198" i="1"/>
  <c r="BH198" i="1"/>
  <c r="BI198" i="1" s="1"/>
  <c r="BL198" i="1"/>
  <c r="BM198" i="1" s="1"/>
  <c r="BS198" i="1"/>
  <c r="BT198" i="1" s="1"/>
  <c r="BV198" i="1"/>
  <c r="BX198" i="1"/>
  <c r="BZ198" i="1"/>
  <c r="CB198" i="1"/>
  <c r="CD198" i="1"/>
  <c r="G199" i="1"/>
  <c r="H199" i="1" s="1"/>
  <c r="J199" i="1"/>
  <c r="M199" i="1"/>
  <c r="N199" i="1" s="1"/>
  <c r="Q199" i="1"/>
  <c r="R199" i="1" s="1"/>
  <c r="T199" i="1"/>
  <c r="V199" i="1"/>
  <c r="Y199" i="1"/>
  <c r="Z199" i="1" s="1"/>
  <c r="AC199" i="1"/>
  <c r="AD199" i="1" s="1"/>
  <c r="AF199" i="1"/>
  <c r="AK199" i="1"/>
  <c r="AL199" i="1" s="1"/>
  <c r="AN199" i="1"/>
  <c r="AP199" i="1"/>
  <c r="AU199" i="1"/>
  <c r="AV199" i="1" s="1"/>
  <c r="AX199" i="1"/>
  <c r="BB199" i="1"/>
  <c r="BC199" i="1" s="1"/>
  <c r="BE199" i="1"/>
  <c r="BH199" i="1"/>
  <c r="BI199" i="1" s="1"/>
  <c r="BL199" i="1"/>
  <c r="BM199" i="1" s="1"/>
  <c r="BS199" i="1"/>
  <c r="BT199" i="1" s="1"/>
  <c r="BV199" i="1"/>
  <c r="BX199" i="1"/>
  <c r="BZ199" i="1"/>
  <c r="CB199" i="1"/>
  <c r="CD199" i="1"/>
  <c r="G200" i="1"/>
  <c r="H200" i="1" s="1"/>
  <c r="J200" i="1"/>
  <c r="M200" i="1"/>
  <c r="N200" i="1" s="1"/>
  <c r="Q200" i="1"/>
  <c r="R200" i="1" s="1"/>
  <c r="T200" i="1"/>
  <c r="V200" i="1"/>
  <c r="Y200" i="1"/>
  <c r="Z200" i="1" s="1"/>
  <c r="AC200" i="1"/>
  <c r="AD200" i="1" s="1"/>
  <c r="AF200" i="1"/>
  <c r="AK200" i="1"/>
  <c r="AL200" i="1" s="1"/>
  <c r="AN200" i="1"/>
  <c r="AP200" i="1"/>
  <c r="AU200" i="1"/>
  <c r="AV200" i="1" s="1"/>
  <c r="AX200" i="1"/>
  <c r="BB200" i="1"/>
  <c r="BC200" i="1" s="1"/>
  <c r="BE200" i="1"/>
  <c r="BH200" i="1"/>
  <c r="BI200" i="1" s="1"/>
  <c r="BL200" i="1"/>
  <c r="BM200" i="1" s="1"/>
  <c r="BS200" i="1"/>
  <c r="BT200" i="1" s="1"/>
  <c r="BV200" i="1"/>
  <c r="BX200" i="1"/>
  <c r="BZ200" i="1"/>
  <c r="CB200" i="1"/>
  <c r="CD200" i="1"/>
  <c r="G201" i="1"/>
  <c r="H201" i="1" s="1"/>
  <c r="J201" i="1"/>
  <c r="M201" i="1"/>
  <c r="N201" i="1" s="1"/>
  <c r="Q201" i="1"/>
  <c r="R201" i="1" s="1"/>
  <c r="T201" i="1"/>
  <c r="V201" i="1"/>
  <c r="Y201" i="1"/>
  <c r="Z201" i="1" s="1"/>
  <c r="AC201" i="1"/>
  <c r="AD201" i="1" s="1"/>
  <c r="AF201" i="1"/>
  <c r="AK201" i="1"/>
  <c r="AL201" i="1" s="1"/>
  <c r="AN201" i="1"/>
  <c r="AP201" i="1"/>
  <c r="AU201" i="1"/>
  <c r="AV201" i="1" s="1"/>
  <c r="AX201" i="1"/>
  <c r="BB201" i="1"/>
  <c r="BC201" i="1" s="1"/>
  <c r="BE201" i="1"/>
  <c r="BH201" i="1"/>
  <c r="BI201" i="1" s="1"/>
  <c r="BL201" i="1"/>
  <c r="BM201" i="1" s="1"/>
  <c r="BS201" i="1"/>
  <c r="BT201" i="1" s="1"/>
  <c r="BV201" i="1"/>
  <c r="BX201" i="1"/>
  <c r="BZ201" i="1"/>
  <c r="CB201" i="1"/>
  <c r="CD201" i="1"/>
  <c r="G202" i="1"/>
  <c r="H202" i="1" s="1"/>
  <c r="J202" i="1"/>
  <c r="M202" i="1"/>
  <c r="N202" i="1" s="1"/>
  <c r="Q202" i="1"/>
  <c r="R202" i="1" s="1"/>
  <c r="T202" i="1"/>
  <c r="V202" i="1"/>
  <c r="Y202" i="1"/>
  <c r="Z202" i="1" s="1"/>
  <c r="AC202" i="1"/>
  <c r="AD202" i="1" s="1"/>
  <c r="AF202" i="1"/>
  <c r="AK202" i="1"/>
  <c r="AL202" i="1" s="1"/>
  <c r="AN202" i="1"/>
  <c r="AP202" i="1"/>
  <c r="AU202" i="1"/>
  <c r="AV202" i="1" s="1"/>
  <c r="AX202" i="1"/>
  <c r="BB202" i="1"/>
  <c r="BC202" i="1" s="1"/>
  <c r="BE202" i="1"/>
  <c r="BH202" i="1"/>
  <c r="BI202" i="1" s="1"/>
  <c r="BL202" i="1"/>
  <c r="BM202" i="1" s="1"/>
  <c r="BS202" i="1"/>
  <c r="BT202" i="1" s="1"/>
  <c r="BV202" i="1"/>
  <c r="BX202" i="1"/>
  <c r="BZ202" i="1"/>
  <c r="CB202" i="1"/>
  <c r="CD202" i="1"/>
  <c r="G203" i="1"/>
  <c r="H203" i="1" s="1"/>
  <c r="J203" i="1"/>
  <c r="M203" i="1"/>
  <c r="N203" i="1" s="1"/>
  <c r="Q203" i="1"/>
  <c r="R203" i="1" s="1"/>
  <c r="T203" i="1"/>
  <c r="V203" i="1"/>
  <c r="Y203" i="1"/>
  <c r="Z203" i="1" s="1"/>
  <c r="AC203" i="1"/>
  <c r="AD203" i="1" s="1"/>
  <c r="AF203" i="1"/>
  <c r="AK203" i="1"/>
  <c r="AL203" i="1" s="1"/>
  <c r="AN203" i="1"/>
  <c r="AP203" i="1"/>
  <c r="AU203" i="1"/>
  <c r="AV203" i="1" s="1"/>
  <c r="AX203" i="1"/>
  <c r="BB203" i="1"/>
  <c r="BC203" i="1" s="1"/>
  <c r="BE203" i="1"/>
  <c r="BH203" i="1"/>
  <c r="BI203" i="1" s="1"/>
  <c r="BL203" i="1"/>
  <c r="BM203" i="1" s="1"/>
  <c r="BS203" i="1"/>
  <c r="BT203" i="1" s="1"/>
  <c r="BV203" i="1"/>
  <c r="BX203" i="1"/>
  <c r="BZ203" i="1"/>
  <c r="CB203" i="1"/>
  <c r="CD203" i="1"/>
  <c r="G204" i="1"/>
  <c r="H204" i="1" s="1"/>
  <c r="J204" i="1"/>
  <c r="M204" i="1"/>
  <c r="N204" i="1" s="1"/>
  <c r="Q204" i="1"/>
  <c r="R204" i="1" s="1"/>
  <c r="T204" i="1"/>
  <c r="V204" i="1"/>
  <c r="Y204" i="1"/>
  <c r="Z204" i="1" s="1"/>
  <c r="AC204" i="1"/>
  <c r="AD204" i="1" s="1"/>
  <c r="AF204" i="1"/>
  <c r="AK204" i="1"/>
  <c r="AL204" i="1" s="1"/>
  <c r="AN204" i="1"/>
  <c r="AP204" i="1"/>
  <c r="AU204" i="1"/>
  <c r="AV204" i="1" s="1"/>
  <c r="AX204" i="1"/>
  <c r="BB204" i="1"/>
  <c r="BC204" i="1" s="1"/>
  <c r="BE204" i="1"/>
  <c r="BH204" i="1"/>
  <c r="BI204" i="1" s="1"/>
  <c r="BL204" i="1"/>
  <c r="BM204" i="1" s="1"/>
  <c r="BS204" i="1"/>
  <c r="BT204" i="1" s="1"/>
  <c r="BV204" i="1"/>
  <c r="BX204" i="1"/>
  <c r="BZ204" i="1"/>
  <c r="CB204" i="1"/>
  <c r="CD204" i="1"/>
  <c r="G205" i="1"/>
  <c r="H205" i="1" s="1"/>
  <c r="J205" i="1"/>
  <c r="M205" i="1"/>
  <c r="N205" i="1" s="1"/>
  <c r="Q205" i="1"/>
  <c r="R205" i="1" s="1"/>
  <c r="T205" i="1"/>
  <c r="V205" i="1"/>
  <c r="Y205" i="1"/>
  <c r="Z205" i="1" s="1"/>
  <c r="AC205" i="1"/>
  <c r="AD205" i="1" s="1"/>
  <c r="AF205" i="1"/>
  <c r="AK205" i="1"/>
  <c r="AL205" i="1" s="1"/>
  <c r="AN205" i="1"/>
  <c r="AP205" i="1"/>
  <c r="AU205" i="1"/>
  <c r="AV205" i="1" s="1"/>
  <c r="AX205" i="1"/>
  <c r="BB205" i="1"/>
  <c r="BC205" i="1" s="1"/>
  <c r="BE205" i="1"/>
  <c r="BH205" i="1"/>
  <c r="BI205" i="1" s="1"/>
  <c r="BL205" i="1"/>
  <c r="BM205" i="1" s="1"/>
  <c r="BS205" i="1"/>
  <c r="BT205" i="1" s="1"/>
  <c r="BV205" i="1"/>
  <c r="BX205" i="1"/>
  <c r="BZ205" i="1"/>
  <c r="CB205" i="1"/>
  <c r="CD205" i="1"/>
  <c r="G206" i="1"/>
  <c r="H206" i="1" s="1"/>
  <c r="J206" i="1"/>
  <c r="M206" i="1"/>
  <c r="N206" i="1" s="1"/>
  <c r="Q206" i="1"/>
  <c r="R206" i="1" s="1"/>
  <c r="T206" i="1"/>
  <c r="V206" i="1"/>
  <c r="Y206" i="1"/>
  <c r="Z206" i="1" s="1"/>
  <c r="AC206" i="1"/>
  <c r="AD206" i="1" s="1"/>
  <c r="AF206" i="1"/>
  <c r="AK206" i="1"/>
  <c r="AL206" i="1" s="1"/>
  <c r="AN206" i="1"/>
  <c r="AP206" i="1"/>
  <c r="AU206" i="1"/>
  <c r="AV206" i="1" s="1"/>
  <c r="AX206" i="1"/>
  <c r="BB206" i="1"/>
  <c r="BC206" i="1" s="1"/>
  <c r="BE206" i="1"/>
  <c r="BH206" i="1"/>
  <c r="BI206" i="1" s="1"/>
  <c r="BL206" i="1"/>
  <c r="BM206" i="1" s="1"/>
  <c r="BS206" i="1"/>
  <c r="BT206" i="1" s="1"/>
  <c r="BV206" i="1"/>
  <c r="BX206" i="1"/>
  <c r="BZ206" i="1"/>
  <c r="CB206" i="1"/>
  <c r="CD206" i="1"/>
  <c r="G207" i="1"/>
  <c r="H207" i="1" s="1"/>
  <c r="J207" i="1"/>
  <c r="M207" i="1"/>
  <c r="N207" i="1" s="1"/>
  <c r="Q207" i="1"/>
  <c r="R207" i="1" s="1"/>
  <c r="T207" i="1"/>
  <c r="V207" i="1"/>
  <c r="Y207" i="1"/>
  <c r="Z207" i="1" s="1"/>
  <c r="AC207" i="1"/>
  <c r="AD207" i="1" s="1"/>
  <c r="AF207" i="1"/>
  <c r="AK207" i="1"/>
  <c r="AL207" i="1" s="1"/>
  <c r="AN207" i="1"/>
  <c r="AP207" i="1"/>
  <c r="AU207" i="1"/>
  <c r="AV207" i="1" s="1"/>
  <c r="AX207" i="1"/>
  <c r="BB207" i="1"/>
  <c r="BC207" i="1" s="1"/>
  <c r="BE207" i="1"/>
  <c r="BH207" i="1"/>
  <c r="BI207" i="1" s="1"/>
  <c r="BL207" i="1"/>
  <c r="BM207" i="1" s="1"/>
  <c r="BS207" i="1"/>
  <c r="BT207" i="1" s="1"/>
  <c r="BV207" i="1"/>
  <c r="BX207" i="1"/>
  <c r="BZ207" i="1"/>
  <c r="CB207" i="1"/>
  <c r="CD207" i="1"/>
  <c r="G208" i="1"/>
  <c r="H208" i="1" s="1"/>
  <c r="J208" i="1"/>
  <c r="M208" i="1"/>
  <c r="N208" i="1" s="1"/>
  <c r="Q208" i="1"/>
  <c r="R208" i="1" s="1"/>
  <c r="T208" i="1"/>
  <c r="V208" i="1"/>
  <c r="Y208" i="1"/>
  <c r="Z208" i="1" s="1"/>
  <c r="AC208" i="1"/>
  <c r="AD208" i="1" s="1"/>
  <c r="AF208" i="1"/>
  <c r="AK208" i="1"/>
  <c r="AL208" i="1" s="1"/>
  <c r="AN208" i="1"/>
  <c r="AP208" i="1"/>
  <c r="AU208" i="1"/>
  <c r="AV208" i="1" s="1"/>
  <c r="AX208" i="1"/>
  <c r="BB208" i="1"/>
  <c r="BC208" i="1" s="1"/>
  <c r="BE208" i="1"/>
  <c r="BH208" i="1"/>
  <c r="BI208" i="1" s="1"/>
  <c r="BL208" i="1"/>
  <c r="BM208" i="1" s="1"/>
  <c r="BS208" i="1"/>
  <c r="BT208" i="1" s="1"/>
  <c r="BV208" i="1"/>
  <c r="BX208" i="1"/>
  <c r="BZ208" i="1"/>
  <c r="CB208" i="1"/>
  <c r="CD208" i="1"/>
  <c r="G209" i="1"/>
  <c r="H209" i="1" s="1"/>
  <c r="J209" i="1"/>
  <c r="M209" i="1"/>
  <c r="N209" i="1" s="1"/>
  <c r="Q209" i="1"/>
  <c r="R209" i="1" s="1"/>
  <c r="T209" i="1"/>
  <c r="V209" i="1"/>
  <c r="Y209" i="1"/>
  <c r="Z209" i="1" s="1"/>
  <c r="AC209" i="1"/>
  <c r="AD209" i="1" s="1"/>
  <c r="AF209" i="1"/>
  <c r="AK209" i="1"/>
  <c r="AL209" i="1" s="1"/>
  <c r="AN209" i="1"/>
  <c r="AP209" i="1"/>
  <c r="AU209" i="1"/>
  <c r="AV209" i="1" s="1"/>
  <c r="AX209" i="1"/>
  <c r="BB209" i="1"/>
  <c r="BC209" i="1" s="1"/>
  <c r="BE209" i="1"/>
  <c r="BH209" i="1"/>
  <c r="BI209" i="1" s="1"/>
  <c r="BL209" i="1"/>
  <c r="BM209" i="1" s="1"/>
  <c r="BS209" i="1"/>
  <c r="BT209" i="1" s="1"/>
  <c r="BV209" i="1"/>
  <c r="BX209" i="1"/>
  <c r="BZ209" i="1"/>
  <c r="CB209" i="1"/>
  <c r="CD209" i="1"/>
  <c r="G210" i="1"/>
  <c r="H210" i="1" s="1"/>
  <c r="J210" i="1"/>
  <c r="M210" i="1"/>
  <c r="N210" i="1" s="1"/>
  <c r="Q210" i="1"/>
  <c r="R210" i="1" s="1"/>
  <c r="T210" i="1"/>
  <c r="V210" i="1"/>
  <c r="Y210" i="1"/>
  <c r="Z210" i="1" s="1"/>
  <c r="AC210" i="1"/>
  <c r="AD210" i="1" s="1"/>
  <c r="AF210" i="1"/>
  <c r="AK210" i="1"/>
  <c r="AL210" i="1" s="1"/>
  <c r="AN210" i="1"/>
  <c r="AP210" i="1"/>
  <c r="AU210" i="1"/>
  <c r="AV210" i="1" s="1"/>
  <c r="AX210" i="1"/>
  <c r="BB210" i="1"/>
  <c r="BC210" i="1" s="1"/>
  <c r="BE210" i="1"/>
  <c r="BH210" i="1"/>
  <c r="BI210" i="1" s="1"/>
  <c r="BL210" i="1"/>
  <c r="BM210" i="1" s="1"/>
  <c r="BS210" i="1"/>
  <c r="BT210" i="1" s="1"/>
  <c r="BV210" i="1"/>
  <c r="BX210" i="1"/>
  <c r="BZ210" i="1"/>
  <c r="CB210" i="1"/>
  <c r="CD210" i="1"/>
  <c r="G211" i="1"/>
  <c r="H211" i="1" s="1"/>
  <c r="J211" i="1"/>
  <c r="M211" i="1"/>
  <c r="N211" i="1" s="1"/>
  <c r="Q211" i="1"/>
  <c r="R211" i="1" s="1"/>
  <c r="T211" i="1"/>
  <c r="V211" i="1"/>
  <c r="Y211" i="1"/>
  <c r="Z211" i="1" s="1"/>
  <c r="AC211" i="1"/>
  <c r="AD211" i="1" s="1"/>
  <c r="AF211" i="1"/>
  <c r="AK211" i="1"/>
  <c r="AL211" i="1" s="1"/>
  <c r="AN211" i="1"/>
  <c r="AP211" i="1"/>
  <c r="AU211" i="1"/>
  <c r="AV211" i="1" s="1"/>
  <c r="AX211" i="1"/>
  <c r="BB211" i="1"/>
  <c r="BC211" i="1" s="1"/>
  <c r="BE211" i="1"/>
  <c r="BH211" i="1"/>
  <c r="BI211" i="1" s="1"/>
  <c r="BL211" i="1"/>
  <c r="BM211" i="1" s="1"/>
  <c r="BS211" i="1"/>
  <c r="BT211" i="1" s="1"/>
  <c r="BV211" i="1"/>
  <c r="BX211" i="1"/>
  <c r="BZ211" i="1"/>
  <c r="CB211" i="1"/>
  <c r="CD211" i="1"/>
  <c r="G212" i="1"/>
  <c r="H212" i="1" s="1"/>
  <c r="J212" i="1"/>
  <c r="M212" i="1"/>
  <c r="N212" i="1" s="1"/>
  <c r="Q212" i="1"/>
  <c r="R212" i="1" s="1"/>
  <c r="T212" i="1"/>
  <c r="V212" i="1"/>
  <c r="Y212" i="1"/>
  <c r="Z212" i="1" s="1"/>
  <c r="AC212" i="1"/>
  <c r="AD212" i="1" s="1"/>
  <c r="AF212" i="1"/>
  <c r="AK212" i="1"/>
  <c r="AL212" i="1" s="1"/>
  <c r="AN212" i="1"/>
  <c r="AP212" i="1"/>
  <c r="AU212" i="1"/>
  <c r="AV212" i="1" s="1"/>
  <c r="AX212" i="1"/>
  <c r="BB212" i="1"/>
  <c r="BC212" i="1" s="1"/>
  <c r="BE212" i="1"/>
  <c r="BH212" i="1"/>
  <c r="BI212" i="1" s="1"/>
  <c r="BL212" i="1"/>
  <c r="BM212" i="1" s="1"/>
  <c r="BS212" i="1"/>
  <c r="BT212" i="1" s="1"/>
  <c r="BV212" i="1"/>
  <c r="BX212" i="1"/>
  <c r="BZ212" i="1"/>
  <c r="CB212" i="1"/>
  <c r="CD212" i="1"/>
  <c r="G213" i="1"/>
  <c r="H213" i="1" s="1"/>
  <c r="J213" i="1"/>
  <c r="M213" i="1"/>
  <c r="N213" i="1" s="1"/>
  <c r="Q213" i="1"/>
  <c r="R213" i="1" s="1"/>
  <c r="T213" i="1"/>
  <c r="V213" i="1"/>
  <c r="Y213" i="1"/>
  <c r="Z213" i="1" s="1"/>
  <c r="AC213" i="1"/>
  <c r="AD213" i="1" s="1"/>
  <c r="AF213" i="1"/>
  <c r="AK213" i="1"/>
  <c r="AL213" i="1" s="1"/>
  <c r="AN213" i="1"/>
  <c r="AP213" i="1"/>
  <c r="AU213" i="1"/>
  <c r="AV213" i="1" s="1"/>
  <c r="AX213" i="1"/>
  <c r="BB213" i="1"/>
  <c r="BC213" i="1" s="1"/>
  <c r="BE213" i="1"/>
  <c r="BH213" i="1"/>
  <c r="BI213" i="1" s="1"/>
  <c r="BL213" i="1"/>
  <c r="BM213" i="1" s="1"/>
  <c r="BS213" i="1"/>
  <c r="BT213" i="1" s="1"/>
  <c r="BV213" i="1"/>
  <c r="BX213" i="1"/>
  <c r="BZ213" i="1"/>
  <c r="CB213" i="1"/>
  <c r="CD213" i="1"/>
  <c r="G214" i="1"/>
  <c r="H214" i="1" s="1"/>
  <c r="J214" i="1"/>
  <c r="M214" i="1"/>
  <c r="N214" i="1" s="1"/>
  <c r="Q214" i="1"/>
  <c r="R214" i="1" s="1"/>
  <c r="T214" i="1"/>
  <c r="V214" i="1"/>
  <c r="Y214" i="1"/>
  <c r="Z214" i="1" s="1"/>
  <c r="AC214" i="1"/>
  <c r="AD214" i="1" s="1"/>
  <c r="AF214" i="1"/>
  <c r="AK214" i="1"/>
  <c r="AL214" i="1" s="1"/>
  <c r="AN214" i="1"/>
  <c r="AP214" i="1"/>
  <c r="AU214" i="1"/>
  <c r="AV214" i="1" s="1"/>
  <c r="AX214" i="1"/>
  <c r="BB214" i="1"/>
  <c r="BC214" i="1" s="1"/>
  <c r="BE214" i="1"/>
  <c r="BH214" i="1"/>
  <c r="BI214" i="1" s="1"/>
  <c r="BL214" i="1"/>
  <c r="BM214" i="1" s="1"/>
  <c r="BS214" i="1"/>
  <c r="BT214" i="1" s="1"/>
  <c r="BV214" i="1"/>
  <c r="BX214" i="1"/>
  <c r="BZ214" i="1"/>
  <c r="CB214" i="1"/>
  <c r="CD214" i="1"/>
  <c r="G215" i="1"/>
  <c r="H215" i="1" s="1"/>
  <c r="J215" i="1"/>
  <c r="M215" i="1"/>
  <c r="N215" i="1" s="1"/>
  <c r="Q215" i="1"/>
  <c r="R215" i="1" s="1"/>
  <c r="T215" i="1"/>
  <c r="V215" i="1"/>
  <c r="Y215" i="1"/>
  <c r="Z215" i="1" s="1"/>
  <c r="AC215" i="1"/>
  <c r="AD215" i="1" s="1"/>
  <c r="AF215" i="1"/>
  <c r="AK215" i="1"/>
  <c r="AL215" i="1" s="1"/>
  <c r="AN215" i="1"/>
  <c r="AP215" i="1"/>
  <c r="AU215" i="1"/>
  <c r="AV215" i="1" s="1"/>
  <c r="AX215" i="1"/>
  <c r="BB215" i="1"/>
  <c r="BC215" i="1" s="1"/>
  <c r="BE215" i="1"/>
  <c r="BH215" i="1"/>
  <c r="BI215" i="1" s="1"/>
  <c r="BL215" i="1"/>
  <c r="BM215" i="1" s="1"/>
  <c r="BS215" i="1"/>
  <c r="BT215" i="1" s="1"/>
  <c r="BV215" i="1"/>
  <c r="BX215" i="1"/>
  <c r="BZ215" i="1"/>
  <c r="CB215" i="1"/>
  <c r="CD215" i="1"/>
  <c r="G216" i="1"/>
  <c r="H216" i="1" s="1"/>
  <c r="J216" i="1"/>
  <c r="M216" i="1"/>
  <c r="N216" i="1" s="1"/>
  <c r="Q216" i="1"/>
  <c r="R216" i="1" s="1"/>
  <c r="T216" i="1"/>
  <c r="V216" i="1"/>
  <c r="Y216" i="1"/>
  <c r="Z216" i="1" s="1"/>
  <c r="AC216" i="1"/>
  <c r="AD216" i="1" s="1"/>
  <c r="AF216" i="1"/>
  <c r="AK216" i="1"/>
  <c r="AL216" i="1" s="1"/>
  <c r="AN216" i="1"/>
  <c r="AP216" i="1"/>
  <c r="AU216" i="1"/>
  <c r="AV216" i="1" s="1"/>
  <c r="AX216" i="1"/>
  <c r="BB216" i="1"/>
  <c r="BC216" i="1" s="1"/>
  <c r="BE216" i="1"/>
  <c r="BH216" i="1"/>
  <c r="BI216" i="1" s="1"/>
  <c r="BL216" i="1"/>
  <c r="BM216" i="1" s="1"/>
  <c r="BS216" i="1"/>
  <c r="BT216" i="1" s="1"/>
  <c r="BV216" i="1"/>
  <c r="BX216" i="1"/>
  <c r="BZ216" i="1"/>
  <c r="CB216" i="1"/>
  <c r="CD216" i="1"/>
  <c r="G217" i="1"/>
  <c r="H217" i="1" s="1"/>
  <c r="J217" i="1"/>
  <c r="M217" i="1"/>
  <c r="N217" i="1" s="1"/>
  <c r="Q217" i="1"/>
  <c r="R217" i="1" s="1"/>
  <c r="T217" i="1"/>
  <c r="V217" i="1"/>
  <c r="Y217" i="1"/>
  <c r="Z217" i="1" s="1"/>
  <c r="AC217" i="1"/>
  <c r="AD217" i="1" s="1"/>
  <c r="AF217" i="1"/>
  <c r="AK217" i="1"/>
  <c r="AL217" i="1" s="1"/>
  <c r="AN217" i="1"/>
  <c r="AP217" i="1"/>
  <c r="AU217" i="1"/>
  <c r="AV217" i="1" s="1"/>
  <c r="AX217" i="1"/>
  <c r="BB217" i="1"/>
  <c r="BC217" i="1" s="1"/>
  <c r="BE217" i="1"/>
  <c r="BH217" i="1"/>
  <c r="BI217" i="1" s="1"/>
  <c r="BL217" i="1"/>
  <c r="BM217" i="1" s="1"/>
  <c r="BS217" i="1"/>
  <c r="BT217" i="1" s="1"/>
  <c r="BV217" i="1"/>
  <c r="BX217" i="1"/>
  <c r="BZ217" i="1"/>
  <c r="CB217" i="1"/>
  <c r="CD217" i="1"/>
  <c r="G218" i="1"/>
  <c r="H218" i="1" s="1"/>
  <c r="J218" i="1"/>
  <c r="M218" i="1"/>
  <c r="N218" i="1" s="1"/>
  <c r="Q218" i="1"/>
  <c r="R218" i="1" s="1"/>
  <c r="T218" i="1"/>
  <c r="V218" i="1"/>
  <c r="Y218" i="1"/>
  <c r="Z218" i="1" s="1"/>
  <c r="AC218" i="1"/>
  <c r="AD218" i="1" s="1"/>
  <c r="AF218" i="1"/>
  <c r="AK218" i="1"/>
  <c r="AL218" i="1" s="1"/>
  <c r="AN218" i="1"/>
  <c r="AP218" i="1"/>
  <c r="AU218" i="1"/>
  <c r="AV218" i="1" s="1"/>
  <c r="AX218" i="1"/>
  <c r="BB218" i="1"/>
  <c r="BC218" i="1" s="1"/>
  <c r="BE218" i="1"/>
  <c r="BH218" i="1"/>
  <c r="BI218" i="1" s="1"/>
  <c r="BL218" i="1"/>
  <c r="BM218" i="1" s="1"/>
  <c r="BS218" i="1"/>
  <c r="BT218" i="1" s="1"/>
  <c r="BV218" i="1"/>
  <c r="BX218" i="1"/>
  <c r="BZ218" i="1"/>
  <c r="CB218" i="1"/>
  <c r="CD218" i="1"/>
  <c r="G219" i="1"/>
  <c r="H219" i="1" s="1"/>
  <c r="J219" i="1"/>
  <c r="M219" i="1"/>
  <c r="N219" i="1" s="1"/>
  <c r="Q219" i="1"/>
  <c r="R219" i="1" s="1"/>
  <c r="T219" i="1"/>
  <c r="V219" i="1"/>
  <c r="Y219" i="1"/>
  <c r="Z219" i="1" s="1"/>
  <c r="AC219" i="1"/>
  <c r="AD219" i="1" s="1"/>
  <c r="AF219" i="1"/>
  <c r="AK219" i="1"/>
  <c r="AL219" i="1" s="1"/>
  <c r="AN219" i="1"/>
  <c r="AP219" i="1"/>
  <c r="AU219" i="1"/>
  <c r="AV219" i="1" s="1"/>
  <c r="AX219" i="1"/>
  <c r="BB219" i="1"/>
  <c r="BC219" i="1" s="1"/>
  <c r="BE219" i="1"/>
  <c r="BH219" i="1"/>
  <c r="BI219" i="1" s="1"/>
  <c r="BL219" i="1"/>
  <c r="BM219" i="1" s="1"/>
  <c r="BS219" i="1"/>
  <c r="BT219" i="1" s="1"/>
  <c r="BV219" i="1"/>
  <c r="BX219" i="1"/>
  <c r="BZ219" i="1"/>
  <c r="CB219" i="1"/>
  <c r="CD219" i="1"/>
  <c r="G220" i="1"/>
  <c r="H220" i="1" s="1"/>
  <c r="J220" i="1"/>
  <c r="M220" i="1"/>
  <c r="N220" i="1" s="1"/>
  <c r="Q220" i="1"/>
  <c r="R220" i="1" s="1"/>
  <c r="T220" i="1"/>
  <c r="V220" i="1"/>
  <c r="Y220" i="1"/>
  <c r="Z220" i="1" s="1"/>
  <c r="AC220" i="1"/>
  <c r="AD220" i="1" s="1"/>
  <c r="AF220" i="1"/>
  <c r="AK220" i="1"/>
  <c r="AL220" i="1" s="1"/>
  <c r="AN220" i="1"/>
  <c r="AP220" i="1"/>
  <c r="AU220" i="1"/>
  <c r="AV220" i="1" s="1"/>
  <c r="AX220" i="1"/>
  <c r="BB220" i="1"/>
  <c r="BC220" i="1" s="1"/>
  <c r="BE220" i="1"/>
  <c r="BH220" i="1"/>
  <c r="BI220" i="1" s="1"/>
  <c r="BL220" i="1"/>
  <c r="BM220" i="1" s="1"/>
  <c r="BS220" i="1"/>
  <c r="BT220" i="1" s="1"/>
  <c r="BV220" i="1"/>
  <c r="BX220" i="1"/>
  <c r="BZ220" i="1"/>
  <c r="CB220" i="1"/>
  <c r="CD220" i="1"/>
  <c r="G221" i="1"/>
  <c r="H221" i="1" s="1"/>
  <c r="J221" i="1"/>
  <c r="M221" i="1"/>
  <c r="N221" i="1" s="1"/>
  <c r="Q221" i="1"/>
  <c r="R221" i="1" s="1"/>
  <c r="T221" i="1"/>
  <c r="V221" i="1"/>
  <c r="Y221" i="1"/>
  <c r="Z221" i="1" s="1"/>
  <c r="AC221" i="1"/>
  <c r="AD221" i="1" s="1"/>
  <c r="AF221" i="1"/>
  <c r="AK221" i="1"/>
  <c r="AL221" i="1" s="1"/>
  <c r="AN221" i="1"/>
  <c r="AP221" i="1"/>
  <c r="AU221" i="1"/>
  <c r="AV221" i="1" s="1"/>
  <c r="AX221" i="1"/>
  <c r="BB221" i="1"/>
  <c r="BC221" i="1" s="1"/>
  <c r="BE221" i="1"/>
  <c r="BH221" i="1"/>
  <c r="BI221" i="1" s="1"/>
  <c r="BL221" i="1"/>
  <c r="BM221" i="1" s="1"/>
  <c r="BS221" i="1"/>
  <c r="BT221" i="1" s="1"/>
  <c r="BV221" i="1"/>
  <c r="CB221" i="1"/>
  <c r="CD221" i="1"/>
  <c r="G222" i="1"/>
  <c r="H222" i="1" s="1"/>
  <c r="J222" i="1"/>
  <c r="M222" i="1"/>
  <c r="N222" i="1" s="1"/>
  <c r="Q222" i="1"/>
  <c r="R222" i="1" s="1"/>
  <c r="T222" i="1"/>
  <c r="V222" i="1"/>
  <c r="Y222" i="1"/>
  <c r="Z222" i="1" s="1"/>
  <c r="AC222" i="1"/>
  <c r="AD222" i="1" s="1"/>
  <c r="AF222" i="1"/>
  <c r="AK222" i="1"/>
  <c r="AL222" i="1" s="1"/>
  <c r="AN222" i="1"/>
  <c r="AP222" i="1"/>
  <c r="AU222" i="1"/>
  <c r="AV222" i="1" s="1"/>
  <c r="AX222" i="1"/>
  <c r="BB222" i="1"/>
  <c r="BC222" i="1" s="1"/>
  <c r="BE222" i="1"/>
  <c r="BH222" i="1"/>
  <c r="BI222" i="1" s="1"/>
  <c r="BL222" i="1"/>
  <c r="BM222" i="1" s="1"/>
  <c r="BS222" i="1"/>
  <c r="BT222" i="1" s="1"/>
  <c r="BV222" i="1"/>
  <c r="CB222" i="1"/>
  <c r="CD222" i="1"/>
  <c r="G223" i="1"/>
  <c r="H223" i="1" s="1"/>
  <c r="J223" i="1"/>
  <c r="M223" i="1"/>
  <c r="N223" i="1" s="1"/>
  <c r="Q223" i="1"/>
  <c r="R223" i="1" s="1"/>
  <c r="T223" i="1"/>
  <c r="V223" i="1"/>
  <c r="Y223" i="1"/>
  <c r="Z223" i="1" s="1"/>
  <c r="AC223" i="1"/>
  <c r="AD223" i="1" s="1"/>
  <c r="AF223" i="1"/>
  <c r="AK223" i="1"/>
  <c r="AL223" i="1" s="1"/>
  <c r="AN223" i="1"/>
  <c r="AP223" i="1"/>
  <c r="AU223" i="1"/>
  <c r="AV223" i="1" s="1"/>
  <c r="AX223" i="1"/>
  <c r="BB223" i="1"/>
  <c r="BC223" i="1" s="1"/>
  <c r="BE223" i="1"/>
  <c r="BH223" i="1"/>
  <c r="BI223" i="1" s="1"/>
  <c r="BL223" i="1"/>
  <c r="BM223" i="1" s="1"/>
  <c r="BS223" i="1"/>
  <c r="BT223" i="1" s="1"/>
  <c r="BV223" i="1"/>
  <c r="CB223" i="1"/>
  <c r="CD223" i="1"/>
  <c r="G239" i="1"/>
  <c r="H239" i="1" s="1"/>
  <c r="J239" i="1"/>
  <c r="M239" i="1"/>
  <c r="N239" i="1" s="1"/>
  <c r="Q239" i="1"/>
  <c r="R239" i="1" s="1"/>
  <c r="T239" i="1"/>
  <c r="V239" i="1"/>
  <c r="Y239" i="1"/>
  <c r="Z239" i="1" s="1"/>
  <c r="AC239" i="1"/>
  <c r="AD239" i="1" s="1"/>
  <c r="AF239" i="1"/>
  <c r="AK239" i="1"/>
  <c r="AL239" i="1" s="1"/>
  <c r="AN239" i="1"/>
  <c r="AP239" i="1"/>
  <c r="AU239" i="1"/>
  <c r="AV239" i="1" s="1"/>
  <c r="AX239" i="1"/>
  <c r="BB239" i="1"/>
  <c r="BC239" i="1" s="1"/>
  <c r="BE239" i="1"/>
  <c r="BH239" i="1"/>
  <c r="BI239" i="1" s="1"/>
  <c r="BL239" i="1"/>
  <c r="BM239" i="1" s="1"/>
  <c r="BS239" i="1"/>
  <c r="BT239" i="1" s="1"/>
  <c r="BV239" i="1"/>
  <c r="CB239" i="1"/>
  <c r="CD239" i="1"/>
  <c r="G224" i="1"/>
  <c r="H224" i="1" s="1"/>
  <c r="J224" i="1"/>
  <c r="M224" i="1"/>
  <c r="N224" i="1" s="1"/>
  <c r="Q224" i="1"/>
  <c r="R224" i="1" s="1"/>
  <c r="T224" i="1"/>
  <c r="V224" i="1"/>
  <c r="Y224" i="1"/>
  <c r="Z224" i="1" s="1"/>
  <c r="AC224" i="1"/>
  <c r="AD224" i="1" s="1"/>
  <c r="AF224" i="1"/>
  <c r="AK224" i="1"/>
  <c r="AL224" i="1" s="1"/>
  <c r="AN224" i="1"/>
  <c r="AP224" i="1"/>
  <c r="AU224" i="1"/>
  <c r="AV224" i="1" s="1"/>
  <c r="AX224" i="1"/>
  <c r="BB224" i="1"/>
  <c r="BC224" i="1" s="1"/>
  <c r="BE224" i="1"/>
  <c r="BH224" i="1"/>
  <c r="BI224" i="1" s="1"/>
  <c r="BL224" i="1"/>
  <c r="BM224" i="1" s="1"/>
  <c r="BS224" i="1"/>
  <c r="BT224" i="1" s="1"/>
  <c r="BV224" i="1"/>
  <c r="CB224" i="1"/>
  <c r="CD224" i="1"/>
  <c r="G225" i="1"/>
  <c r="H225" i="1" s="1"/>
  <c r="J225" i="1"/>
  <c r="M225" i="1"/>
  <c r="N225" i="1" s="1"/>
  <c r="Q225" i="1"/>
  <c r="R225" i="1" s="1"/>
  <c r="T225" i="1"/>
  <c r="V225" i="1"/>
  <c r="Y225" i="1"/>
  <c r="Z225" i="1" s="1"/>
  <c r="AC225" i="1"/>
  <c r="AD225" i="1" s="1"/>
  <c r="AF225" i="1"/>
  <c r="AK225" i="1"/>
  <c r="AL225" i="1" s="1"/>
  <c r="AN225" i="1"/>
  <c r="AP225" i="1"/>
  <c r="AU225" i="1"/>
  <c r="AV225" i="1" s="1"/>
  <c r="AX225" i="1"/>
  <c r="BB225" i="1"/>
  <c r="BC225" i="1" s="1"/>
  <c r="BE225" i="1"/>
  <c r="BH225" i="1"/>
  <c r="BI225" i="1" s="1"/>
  <c r="BL225" i="1"/>
  <c r="BM225" i="1" s="1"/>
  <c r="BS225" i="1"/>
  <c r="BT225" i="1" s="1"/>
  <c r="BV225" i="1"/>
  <c r="CB225" i="1"/>
  <c r="CD225" i="1"/>
  <c r="G227" i="1"/>
  <c r="H227" i="1" s="1"/>
  <c r="J227" i="1"/>
  <c r="M227" i="1"/>
  <c r="N227" i="1" s="1"/>
  <c r="Q227" i="1"/>
  <c r="R227" i="1" s="1"/>
  <c r="T227" i="1"/>
  <c r="V227" i="1"/>
  <c r="Y227" i="1"/>
  <c r="Z227" i="1" s="1"/>
  <c r="AC227" i="1"/>
  <c r="AD227" i="1" s="1"/>
  <c r="AF227" i="1"/>
  <c r="AK227" i="1"/>
  <c r="AL227" i="1" s="1"/>
  <c r="AN227" i="1"/>
  <c r="AP227" i="1"/>
  <c r="AU227" i="1"/>
  <c r="AV227" i="1" s="1"/>
  <c r="AX227" i="1"/>
  <c r="BB227" i="1"/>
  <c r="BC227" i="1" s="1"/>
  <c r="BE227" i="1"/>
  <c r="BH227" i="1"/>
  <c r="BI227" i="1" s="1"/>
  <c r="BL227" i="1"/>
  <c r="BM227" i="1" s="1"/>
  <c r="BS227" i="1"/>
  <c r="BT227" i="1" s="1"/>
  <c r="BV227" i="1"/>
  <c r="CB227" i="1"/>
  <c r="CD227" i="1"/>
  <c r="G228" i="1"/>
  <c r="H228" i="1" s="1"/>
  <c r="J228" i="1"/>
  <c r="M228" i="1"/>
  <c r="N228" i="1" s="1"/>
  <c r="Q228" i="1"/>
  <c r="R228" i="1" s="1"/>
  <c r="T228" i="1"/>
  <c r="V228" i="1"/>
  <c r="Y228" i="1"/>
  <c r="Z228" i="1" s="1"/>
  <c r="AC228" i="1"/>
  <c r="AD228" i="1" s="1"/>
  <c r="AF228" i="1"/>
  <c r="AK228" i="1"/>
  <c r="AL228" i="1" s="1"/>
  <c r="AN228" i="1"/>
  <c r="AP228" i="1"/>
  <c r="AU228" i="1"/>
  <c r="AV228" i="1" s="1"/>
  <c r="AX228" i="1"/>
  <c r="BB228" i="1"/>
  <c r="BC228" i="1" s="1"/>
  <c r="BE228" i="1"/>
  <c r="BH228" i="1"/>
  <c r="BI228" i="1" s="1"/>
  <c r="BL228" i="1"/>
  <c r="BM228" i="1" s="1"/>
  <c r="BS228" i="1"/>
  <c r="BT228" i="1" s="1"/>
  <c r="BV228" i="1"/>
  <c r="CB228" i="1"/>
  <c r="CD228" i="1"/>
  <c r="G230" i="1"/>
  <c r="H230" i="1" s="1"/>
  <c r="J230" i="1"/>
  <c r="M230" i="1"/>
  <c r="N230" i="1" s="1"/>
  <c r="Q230" i="1"/>
  <c r="R230" i="1" s="1"/>
  <c r="T230" i="1"/>
  <c r="V230" i="1"/>
  <c r="Y230" i="1"/>
  <c r="Z230" i="1" s="1"/>
  <c r="AC230" i="1"/>
  <c r="AD230" i="1" s="1"/>
  <c r="AF230" i="1"/>
  <c r="AK230" i="1"/>
  <c r="AL230" i="1" s="1"/>
  <c r="AN230" i="1"/>
  <c r="AP230" i="1"/>
  <c r="AU230" i="1"/>
  <c r="AV230" i="1" s="1"/>
  <c r="AX230" i="1"/>
  <c r="BB230" i="1"/>
  <c r="BC230" i="1" s="1"/>
  <c r="BE230" i="1"/>
  <c r="BH230" i="1"/>
  <c r="BI230" i="1" s="1"/>
  <c r="BL230" i="1"/>
  <c r="BM230" i="1" s="1"/>
  <c r="BS230" i="1"/>
  <c r="BT230" i="1" s="1"/>
  <c r="BV230" i="1"/>
  <c r="CB230" i="1"/>
  <c r="CD230" i="1"/>
  <c r="G234" i="1"/>
  <c r="H234" i="1" s="1"/>
  <c r="J234" i="1"/>
  <c r="M234" i="1"/>
  <c r="N234" i="1" s="1"/>
  <c r="Q234" i="1"/>
  <c r="R234" i="1" s="1"/>
  <c r="T234" i="1"/>
  <c r="V234" i="1"/>
  <c r="Y234" i="1"/>
  <c r="Z234" i="1" s="1"/>
  <c r="AC234" i="1"/>
  <c r="AD234" i="1" s="1"/>
  <c r="AF234" i="1"/>
  <c r="AK234" i="1"/>
  <c r="AL234" i="1" s="1"/>
  <c r="AN234" i="1"/>
  <c r="AP234" i="1"/>
  <c r="AU234" i="1"/>
  <c r="AV234" i="1" s="1"/>
  <c r="AX234" i="1"/>
  <c r="BB234" i="1"/>
  <c r="BC234" i="1" s="1"/>
  <c r="BE234" i="1"/>
  <c r="BH234" i="1"/>
  <c r="BI234" i="1" s="1"/>
  <c r="BL234" i="1"/>
  <c r="BM234" i="1" s="1"/>
  <c r="BS234" i="1"/>
  <c r="BT234" i="1" s="1"/>
  <c r="BV234" i="1"/>
  <c r="CB234" i="1"/>
  <c r="CD234" i="1"/>
  <c r="G235" i="1"/>
  <c r="H235" i="1" s="1"/>
  <c r="J235" i="1"/>
  <c r="M235" i="1"/>
  <c r="N235" i="1" s="1"/>
  <c r="Q235" i="1"/>
  <c r="R235" i="1" s="1"/>
  <c r="T235" i="1"/>
  <c r="V235" i="1"/>
  <c r="Y235" i="1"/>
  <c r="Z235" i="1" s="1"/>
  <c r="AC235" i="1"/>
  <c r="AD235" i="1" s="1"/>
  <c r="AF235" i="1"/>
  <c r="AK235" i="1"/>
  <c r="AL235" i="1" s="1"/>
  <c r="AN235" i="1"/>
  <c r="AP235" i="1"/>
  <c r="AU235" i="1"/>
  <c r="AV235" i="1" s="1"/>
  <c r="AX235" i="1"/>
  <c r="BB235" i="1"/>
  <c r="BC235" i="1" s="1"/>
  <c r="BE235" i="1"/>
  <c r="BH235" i="1"/>
  <c r="BI235" i="1" s="1"/>
  <c r="BL235" i="1"/>
  <c r="BM235" i="1" s="1"/>
  <c r="BS235" i="1"/>
  <c r="BT235" i="1" s="1"/>
  <c r="BV235" i="1"/>
  <c r="CB235" i="1"/>
  <c r="CD235" i="1"/>
  <c r="G236" i="1"/>
  <c r="H236" i="1" s="1"/>
  <c r="J236" i="1"/>
  <c r="M236" i="1"/>
  <c r="N236" i="1" s="1"/>
  <c r="Q236" i="1"/>
  <c r="R236" i="1" s="1"/>
  <c r="T236" i="1"/>
  <c r="V236" i="1"/>
  <c r="Y236" i="1"/>
  <c r="Z236" i="1" s="1"/>
  <c r="AC236" i="1"/>
  <c r="AD236" i="1" s="1"/>
  <c r="AF236" i="1"/>
  <c r="AK236" i="1"/>
  <c r="AL236" i="1" s="1"/>
  <c r="AN236" i="1"/>
  <c r="AP236" i="1"/>
  <c r="AU236" i="1"/>
  <c r="AV236" i="1" s="1"/>
  <c r="AX236" i="1"/>
  <c r="BB236" i="1"/>
  <c r="BC236" i="1" s="1"/>
  <c r="BE236" i="1"/>
  <c r="BH236" i="1"/>
  <c r="BI236" i="1" s="1"/>
  <c r="BL236" i="1"/>
  <c r="BM236" i="1" s="1"/>
  <c r="BS236" i="1"/>
  <c r="BT236" i="1" s="1"/>
  <c r="BV236" i="1"/>
  <c r="CB236" i="1"/>
  <c r="CD236" i="1"/>
  <c r="G240" i="1"/>
  <c r="H240" i="1" s="1"/>
  <c r="J240" i="1"/>
  <c r="M240" i="1"/>
  <c r="N240" i="1" s="1"/>
  <c r="Q240" i="1"/>
  <c r="R240" i="1" s="1"/>
  <c r="T240" i="1"/>
  <c r="V240" i="1"/>
  <c r="Y240" i="1"/>
  <c r="Z240" i="1" s="1"/>
  <c r="AC240" i="1"/>
  <c r="AD240" i="1" s="1"/>
  <c r="AF240" i="1"/>
  <c r="AK240" i="1"/>
  <c r="AL240" i="1" s="1"/>
  <c r="AN240" i="1"/>
  <c r="AP240" i="1"/>
  <c r="AU240" i="1"/>
  <c r="AV240" i="1" s="1"/>
  <c r="AX240" i="1"/>
  <c r="BB240" i="1"/>
  <c r="BC240" i="1" s="1"/>
  <c r="BE240" i="1"/>
  <c r="BH240" i="1"/>
  <c r="BI240" i="1" s="1"/>
  <c r="BL240" i="1"/>
  <c r="BM240" i="1" s="1"/>
  <c r="BS240" i="1"/>
  <c r="BT240" i="1" s="1"/>
  <c r="BV240" i="1"/>
  <c r="CB240" i="1"/>
  <c r="CD240" i="1"/>
  <c r="G233" i="1"/>
  <c r="H233" i="1" s="1"/>
  <c r="J233" i="1"/>
  <c r="M233" i="1"/>
  <c r="N233" i="1" s="1"/>
  <c r="Q233" i="1"/>
  <c r="R233" i="1" s="1"/>
  <c r="T233" i="1"/>
  <c r="V233" i="1"/>
  <c r="Y233" i="1"/>
  <c r="Z233" i="1" s="1"/>
  <c r="AC233" i="1"/>
  <c r="AD233" i="1" s="1"/>
  <c r="AF233" i="1"/>
  <c r="AK233" i="1"/>
  <c r="AL233" i="1" s="1"/>
  <c r="AN233" i="1"/>
  <c r="AP233" i="1"/>
  <c r="AU233" i="1"/>
  <c r="AV233" i="1" s="1"/>
  <c r="AX233" i="1"/>
  <c r="BB233" i="1"/>
  <c r="BC233" i="1" s="1"/>
  <c r="BE233" i="1"/>
  <c r="BH233" i="1"/>
  <c r="BI233" i="1" s="1"/>
  <c r="BL233" i="1"/>
  <c r="BM233" i="1" s="1"/>
  <c r="BS233" i="1"/>
  <c r="BT233" i="1" s="1"/>
  <c r="BV233" i="1"/>
  <c r="CB233" i="1"/>
  <c r="CD233" i="1"/>
  <c r="G229" i="1"/>
  <c r="H229" i="1" s="1"/>
  <c r="J229" i="1"/>
  <c r="M229" i="1"/>
  <c r="N229" i="1" s="1"/>
  <c r="Q229" i="1"/>
  <c r="R229" i="1" s="1"/>
  <c r="T229" i="1"/>
  <c r="V229" i="1"/>
  <c r="Y229" i="1"/>
  <c r="Z229" i="1" s="1"/>
  <c r="AC229" i="1"/>
  <c r="AD229" i="1" s="1"/>
  <c r="AF229" i="1"/>
  <c r="AK229" i="1"/>
  <c r="AL229" i="1" s="1"/>
  <c r="AN229" i="1"/>
  <c r="AP229" i="1"/>
  <c r="AU229" i="1"/>
  <c r="AV229" i="1" s="1"/>
  <c r="AX229" i="1"/>
  <c r="BB229" i="1"/>
  <c r="BC229" i="1" s="1"/>
  <c r="BE229" i="1"/>
  <c r="BH229" i="1"/>
  <c r="BI229" i="1" s="1"/>
  <c r="BL229" i="1"/>
  <c r="BM229" i="1" s="1"/>
  <c r="BS229" i="1"/>
  <c r="BT229" i="1" s="1"/>
  <c r="BV229" i="1"/>
  <c r="CB229" i="1"/>
  <c r="CD229" i="1"/>
  <c r="G226" i="1"/>
  <c r="H226" i="1" s="1"/>
  <c r="J226" i="1"/>
  <c r="M226" i="1"/>
  <c r="N226" i="1" s="1"/>
  <c r="Q226" i="1"/>
  <c r="R226" i="1" s="1"/>
  <c r="T226" i="1"/>
  <c r="V226" i="1"/>
  <c r="Y226" i="1"/>
  <c r="Z226" i="1" s="1"/>
  <c r="AC226" i="1"/>
  <c r="AD226" i="1" s="1"/>
  <c r="AF226" i="1"/>
  <c r="AK226" i="1"/>
  <c r="AL226" i="1" s="1"/>
  <c r="AN226" i="1"/>
  <c r="AP226" i="1"/>
  <c r="AU226" i="1"/>
  <c r="AV226" i="1" s="1"/>
  <c r="AX226" i="1"/>
  <c r="BB226" i="1"/>
  <c r="BC226" i="1" s="1"/>
  <c r="BE226" i="1"/>
  <c r="BH226" i="1"/>
  <c r="BI226" i="1" s="1"/>
  <c r="BL226" i="1"/>
  <c r="BM226" i="1" s="1"/>
  <c r="BS226" i="1"/>
  <c r="BT226" i="1" s="1"/>
  <c r="BV226" i="1"/>
  <c r="CB226" i="1"/>
  <c r="CD226" i="1"/>
  <c r="G237" i="1"/>
  <c r="H237" i="1" s="1"/>
  <c r="J237" i="1"/>
  <c r="M237" i="1"/>
  <c r="N237" i="1" s="1"/>
  <c r="Q237" i="1"/>
  <c r="R237" i="1" s="1"/>
  <c r="T237" i="1"/>
  <c r="V237" i="1"/>
  <c r="Y237" i="1"/>
  <c r="Z237" i="1" s="1"/>
  <c r="AC237" i="1"/>
  <c r="AD237" i="1" s="1"/>
  <c r="AF237" i="1"/>
  <c r="AK237" i="1"/>
  <c r="AL237" i="1" s="1"/>
  <c r="AN237" i="1"/>
  <c r="AP237" i="1"/>
  <c r="AU237" i="1"/>
  <c r="AV237" i="1" s="1"/>
  <c r="AX237" i="1"/>
  <c r="BB237" i="1"/>
  <c r="BC237" i="1" s="1"/>
  <c r="BE237" i="1"/>
  <c r="BH237" i="1"/>
  <c r="BI237" i="1" s="1"/>
  <c r="BL237" i="1"/>
  <c r="BM237" i="1" s="1"/>
  <c r="BS237" i="1"/>
  <c r="BT237" i="1" s="1"/>
  <c r="BV237" i="1"/>
  <c r="CB237" i="1"/>
  <c r="CD237" i="1"/>
  <c r="G232" i="1"/>
  <c r="H232" i="1" s="1"/>
  <c r="J232" i="1"/>
  <c r="M232" i="1"/>
  <c r="N232" i="1" s="1"/>
  <c r="Q232" i="1"/>
  <c r="R232" i="1" s="1"/>
  <c r="T232" i="1"/>
  <c r="V232" i="1"/>
  <c r="Y232" i="1"/>
  <c r="Z232" i="1" s="1"/>
  <c r="AC232" i="1"/>
  <c r="AD232" i="1" s="1"/>
  <c r="AF232" i="1"/>
  <c r="AK232" i="1"/>
  <c r="AL232" i="1" s="1"/>
  <c r="AN232" i="1"/>
  <c r="AP232" i="1"/>
  <c r="AU232" i="1"/>
  <c r="AV232" i="1" s="1"/>
  <c r="AX232" i="1"/>
  <c r="BB232" i="1"/>
  <c r="BC232" i="1" s="1"/>
  <c r="BE232" i="1"/>
  <c r="BH232" i="1"/>
  <c r="BI232" i="1" s="1"/>
  <c r="BL232" i="1"/>
  <c r="BM232" i="1" s="1"/>
  <c r="BS232" i="1"/>
  <c r="BT232" i="1" s="1"/>
  <c r="BV232" i="1"/>
  <c r="CB232" i="1"/>
  <c r="CD232" i="1"/>
  <c r="G238" i="1"/>
  <c r="H238" i="1" s="1"/>
  <c r="J238" i="1"/>
  <c r="M238" i="1"/>
  <c r="N238" i="1" s="1"/>
  <c r="Q238" i="1"/>
  <c r="R238" i="1" s="1"/>
  <c r="T238" i="1"/>
  <c r="V238" i="1"/>
  <c r="Y238" i="1"/>
  <c r="Z238" i="1" s="1"/>
  <c r="AC238" i="1"/>
  <c r="AD238" i="1" s="1"/>
  <c r="AF238" i="1"/>
  <c r="AK238" i="1"/>
  <c r="AL238" i="1" s="1"/>
  <c r="AN238" i="1"/>
  <c r="AP238" i="1"/>
  <c r="AU238" i="1"/>
  <c r="AV238" i="1" s="1"/>
  <c r="AX238" i="1"/>
  <c r="BB238" i="1"/>
  <c r="BC238" i="1" s="1"/>
  <c r="BE238" i="1"/>
  <c r="BH238" i="1"/>
  <c r="BI238" i="1" s="1"/>
  <c r="BL238" i="1"/>
  <c r="BM238" i="1" s="1"/>
  <c r="BS238" i="1"/>
  <c r="BT238" i="1" s="1"/>
  <c r="BV238" i="1"/>
  <c r="CB238" i="1"/>
  <c r="CD238" i="1"/>
  <c r="G241" i="1"/>
  <c r="H241" i="1" s="1"/>
  <c r="J241" i="1"/>
  <c r="M241" i="1"/>
  <c r="N241" i="1" s="1"/>
  <c r="Q241" i="1"/>
  <c r="R241" i="1" s="1"/>
  <c r="T241" i="1"/>
  <c r="V241" i="1"/>
  <c r="Y241" i="1"/>
  <c r="Z241" i="1" s="1"/>
  <c r="AC241" i="1"/>
  <c r="AD241" i="1" s="1"/>
  <c r="AF241" i="1"/>
  <c r="AK241" i="1"/>
  <c r="AL241" i="1" s="1"/>
  <c r="AN241" i="1"/>
  <c r="AP241" i="1"/>
  <c r="AU241" i="1"/>
  <c r="AV241" i="1" s="1"/>
  <c r="AX241" i="1"/>
  <c r="BB241" i="1"/>
  <c r="BC241" i="1" s="1"/>
  <c r="BE241" i="1"/>
  <c r="BH241" i="1"/>
  <c r="BI241" i="1" s="1"/>
  <c r="BL241" i="1"/>
  <c r="BM241" i="1" s="1"/>
  <c r="BS241" i="1"/>
  <c r="BT241" i="1" s="1"/>
  <c r="BV241" i="1"/>
  <c r="BX241" i="1"/>
  <c r="BZ241" i="1"/>
  <c r="CB241" i="1"/>
  <c r="CD241" i="1"/>
  <c r="G242" i="1"/>
  <c r="H242" i="1" s="1"/>
  <c r="J242" i="1"/>
  <c r="M242" i="1"/>
  <c r="N242" i="1" s="1"/>
  <c r="Q242" i="1"/>
  <c r="R242" i="1" s="1"/>
  <c r="T242" i="1"/>
  <c r="V242" i="1"/>
  <c r="Y242" i="1"/>
  <c r="Z242" i="1" s="1"/>
  <c r="AC242" i="1"/>
  <c r="AD242" i="1" s="1"/>
  <c r="AF242" i="1"/>
  <c r="AK242" i="1"/>
  <c r="AL242" i="1" s="1"/>
  <c r="AN242" i="1"/>
  <c r="AP242" i="1"/>
  <c r="AU242" i="1"/>
  <c r="AV242" i="1" s="1"/>
  <c r="AX242" i="1"/>
  <c r="BB242" i="1"/>
  <c r="BC242" i="1" s="1"/>
  <c r="BE242" i="1"/>
  <c r="BH242" i="1"/>
  <c r="BI242" i="1" s="1"/>
  <c r="BL242" i="1"/>
  <c r="BM242" i="1" s="1"/>
  <c r="BS242" i="1"/>
  <c r="BT242" i="1" s="1"/>
  <c r="BV242" i="1"/>
  <c r="BX242" i="1"/>
  <c r="BZ242" i="1"/>
  <c r="CB242" i="1"/>
  <c r="CD242" i="1"/>
  <c r="G243" i="1"/>
  <c r="H243" i="1" s="1"/>
  <c r="J243" i="1"/>
  <c r="M243" i="1"/>
  <c r="N243" i="1" s="1"/>
  <c r="Q243" i="1"/>
  <c r="R243" i="1" s="1"/>
  <c r="T243" i="1"/>
  <c r="V243" i="1"/>
  <c r="Y243" i="1"/>
  <c r="Z243" i="1" s="1"/>
  <c r="AC243" i="1"/>
  <c r="AD243" i="1" s="1"/>
  <c r="AF243" i="1"/>
  <c r="AK243" i="1"/>
  <c r="AL243" i="1" s="1"/>
  <c r="AN243" i="1"/>
  <c r="AP243" i="1"/>
  <c r="AU243" i="1"/>
  <c r="AV243" i="1" s="1"/>
  <c r="AX243" i="1"/>
  <c r="BB243" i="1"/>
  <c r="BC243" i="1" s="1"/>
  <c r="BE243" i="1"/>
  <c r="BH243" i="1"/>
  <c r="BI243" i="1" s="1"/>
  <c r="BL243" i="1"/>
  <c r="BM243" i="1" s="1"/>
  <c r="BS243" i="1"/>
  <c r="BT243" i="1" s="1"/>
  <c r="BV243" i="1"/>
  <c r="BX243" i="1"/>
  <c r="BZ243" i="1"/>
  <c r="CB243" i="1"/>
  <c r="CD243" i="1"/>
  <c r="G251" i="1"/>
  <c r="H251" i="1" s="1"/>
  <c r="J251" i="1"/>
  <c r="M251" i="1"/>
  <c r="N251" i="1" s="1"/>
  <c r="Q251" i="1"/>
  <c r="R251" i="1" s="1"/>
  <c r="T251" i="1"/>
  <c r="V251" i="1"/>
  <c r="Y251" i="1"/>
  <c r="Z251" i="1" s="1"/>
  <c r="AC251" i="1"/>
  <c r="AD251" i="1" s="1"/>
  <c r="AF251" i="1"/>
  <c r="AK251" i="1"/>
  <c r="AL251" i="1" s="1"/>
  <c r="AN251" i="1"/>
  <c r="AP251" i="1"/>
  <c r="AU251" i="1"/>
  <c r="AV251" i="1" s="1"/>
  <c r="AX251" i="1"/>
  <c r="BB251" i="1"/>
  <c r="BC251" i="1" s="1"/>
  <c r="BE251" i="1"/>
  <c r="BH251" i="1"/>
  <c r="BI251" i="1" s="1"/>
  <c r="BL251" i="1"/>
  <c r="BM251" i="1" s="1"/>
  <c r="BS251" i="1"/>
  <c r="BT251" i="1" s="1"/>
  <c r="BV251" i="1"/>
  <c r="BX251" i="1"/>
  <c r="BZ251" i="1"/>
  <c r="CB251" i="1"/>
  <c r="CD251" i="1"/>
  <c r="G244" i="1"/>
  <c r="H244" i="1" s="1"/>
  <c r="J244" i="1"/>
  <c r="M244" i="1"/>
  <c r="N244" i="1" s="1"/>
  <c r="Q244" i="1"/>
  <c r="R244" i="1" s="1"/>
  <c r="T244" i="1"/>
  <c r="V244" i="1"/>
  <c r="Y244" i="1"/>
  <c r="Z244" i="1" s="1"/>
  <c r="AC244" i="1"/>
  <c r="AD244" i="1" s="1"/>
  <c r="AF244" i="1"/>
  <c r="AK244" i="1"/>
  <c r="AL244" i="1" s="1"/>
  <c r="AN244" i="1"/>
  <c r="AP244" i="1"/>
  <c r="AU244" i="1"/>
  <c r="AV244" i="1" s="1"/>
  <c r="AX244" i="1"/>
  <c r="BB244" i="1"/>
  <c r="BC244" i="1" s="1"/>
  <c r="BE244" i="1"/>
  <c r="BH244" i="1"/>
  <c r="BI244" i="1" s="1"/>
  <c r="BL244" i="1"/>
  <c r="BM244" i="1" s="1"/>
  <c r="BS244" i="1"/>
  <c r="BT244" i="1" s="1"/>
  <c r="BV244" i="1"/>
  <c r="BX244" i="1"/>
  <c r="BZ244" i="1"/>
  <c r="CB244" i="1"/>
  <c r="CD244" i="1"/>
  <c r="G245" i="1"/>
  <c r="H245" i="1" s="1"/>
  <c r="J245" i="1"/>
  <c r="M245" i="1"/>
  <c r="N245" i="1" s="1"/>
  <c r="Q245" i="1"/>
  <c r="R245" i="1" s="1"/>
  <c r="T245" i="1"/>
  <c r="V245" i="1"/>
  <c r="Y245" i="1"/>
  <c r="Z245" i="1" s="1"/>
  <c r="AC245" i="1"/>
  <c r="AD245" i="1" s="1"/>
  <c r="AF245" i="1"/>
  <c r="AK245" i="1"/>
  <c r="AL245" i="1" s="1"/>
  <c r="AN245" i="1"/>
  <c r="AP245" i="1"/>
  <c r="AU245" i="1"/>
  <c r="AV245" i="1" s="1"/>
  <c r="AX245" i="1"/>
  <c r="BB245" i="1"/>
  <c r="BC245" i="1" s="1"/>
  <c r="BE245" i="1"/>
  <c r="BH245" i="1"/>
  <c r="BI245" i="1" s="1"/>
  <c r="BL245" i="1"/>
  <c r="BM245" i="1" s="1"/>
  <c r="BS245" i="1"/>
  <c r="BT245" i="1" s="1"/>
  <c r="BV245" i="1"/>
  <c r="BX245" i="1"/>
  <c r="BZ245" i="1"/>
  <c r="CB245" i="1"/>
  <c r="CD245" i="1"/>
  <c r="G246" i="1"/>
  <c r="H246" i="1" s="1"/>
  <c r="J246" i="1"/>
  <c r="M246" i="1"/>
  <c r="N246" i="1" s="1"/>
  <c r="Q246" i="1"/>
  <c r="R246" i="1" s="1"/>
  <c r="T246" i="1"/>
  <c r="V246" i="1"/>
  <c r="Y246" i="1"/>
  <c r="Z246" i="1" s="1"/>
  <c r="AC246" i="1"/>
  <c r="AD246" i="1" s="1"/>
  <c r="AF246" i="1"/>
  <c r="AK246" i="1"/>
  <c r="AL246" i="1" s="1"/>
  <c r="AN246" i="1"/>
  <c r="AP246" i="1"/>
  <c r="AU246" i="1"/>
  <c r="AV246" i="1" s="1"/>
  <c r="AX246" i="1"/>
  <c r="BB246" i="1"/>
  <c r="BC246" i="1" s="1"/>
  <c r="BE246" i="1"/>
  <c r="BH246" i="1"/>
  <c r="BI246" i="1" s="1"/>
  <c r="BL246" i="1"/>
  <c r="BM246" i="1" s="1"/>
  <c r="BS246" i="1"/>
  <c r="BT246" i="1" s="1"/>
  <c r="BV246" i="1"/>
  <c r="BX246" i="1"/>
  <c r="BZ246" i="1"/>
  <c r="CB246" i="1"/>
  <c r="CD246" i="1"/>
  <c r="G247" i="1"/>
  <c r="H247" i="1" s="1"/>
  <c r="J247" i="1"/>
  <c r="M247" i="1"/>
  <c r="N247" i="1" s="1"/>
  <c r="Q247" i="1"/>
  <c r="R247" i="1" s="1"/>
  <c r="T247" i="1"/>
  <c r="V247" i="1"/>
  <c r="Y247" i="1"/>
  <c r="Z247" i="1" s="1"/>
  <c r="AC247" i="1"/>
  <c r="AD247" i="1" s="1"/>
  <c r="AF247" i="1"/>
  <c r="AK247" i="1"/>
  <c r="AL247" i="1" s="1"/>
  <c r="AN247" i="1"/>
  <c r="AP247" i="1"/>
  <c r="AU247" i="1"/>
  <c r="AV247" i="1" s="1"/>
  <c r="AX247" i="1"/>
  <c r="BB247" i="1"/>
  <c r="BC247" i="1" s="1"/>
  <c r="BE247" i="1"/>
  <c r="BH247" i="1"/>
  <c r="BI247" i="1" s="1"/>
  <c r="BL247" i="1"/>
  <c r="BM247" i="1" s="1"/>
  <c r="BS247" i="1"/>
  <c r="BT247" i="1" s="1"/>
  <c r="BV247" i="1"/>
  <c r="BX247" i="1"/>
  <c r="BZ247" i="1"/>
  <c r="CB247" i="1"/>
  <c r="CD247" i="1"/>
  <c r="G248" i="1"/>
  <c r="H248" i="1" s="1"/>
  <c r="J248" i="1"/>
  <c r="M248" i="1"/>
  <c r="N248" i="1" s="1"/>
  <c r="Q248" i="1"/>
  <c r="R248" i="1" s="1"/>
  <c r="T248" i="1"/>
  <c r="V248" i="1"/>
  <c r="Y248" i="1"/>
  <c r="Z248" i="1" s="1"/>
  <c r="AC248" i="1"/>
  <c r="AD248" i="1" s="1"/>
  <c r="AF248" i="1"/>
  <c r="AK248" i="1"/>
  <c r="AL248" i="1" s="1"/>
  <c r="AN248" i="1"/>
  <c r="AP248" i="1"/>
  <c r="AU248" i="1"/>
  <c r="AV248" i="1" s="1"/>
  <c r="AX248" i="1"/>
  <c r="BB248" i="1"/>
  <c r="BC248" i="1" s="1"/>
  <c r="BE248" i="1"/>
  <c r="BH248" i="1"/>
  <c r="BI248" i="1" s="1"/>
  <c r="BL248" i="1"/>
  <c r="BM248" i="1" s="1"/>
  <c r="BS248" i="1"/>
  <c r="BT248" i="1" s="1"/>
  <c r="BV248" i="1"/>
  <c r="BX248" i="1"/>
  <c r="BZ248" i="1"/>
  <c r="CB248" i="1"/>
  <c r="CD248" i="1"/>
  <c r="G249" i="1"/>
  <c r="H249" i="1" s="1"/>
  <c r="J249" i="1"/>
  <c r="M249" i="1"/>
  <c r="N249" i="1" s="1"/>
  <c r="Q249" i="1"/>
  <c r="R249" i="1" s="1"/>
  <c r="T249" i="1"/>
  <c r="V249" i="1"/>
  <c r="Y249" i="1"/>
  <c r="Z249" i="1" s="1"/>
  <c r="AC249" i="1"/>
  <c r="AD249" i="1" s="1"/>
  <c r="AF249" i="1"/>
  <c r="AK249" i="1"/>
  <c r="AL249" i="1" s="1"/>
  <c r="AN249" i="1"/>
  <c r="AP249" i="1"/>
  <c r="AU249" i="1"/>
  <c r="AV249" i="1" s="1"/>
  <c r="AX249" i="1"/>
  <c r="BB249" i="1"/>
  <c r="BC249" i="1" s="1"/>
  <c r="BE249" i="1"/>
  <c r="BH249" i="1"/>
  <c r="BI249" i="1" s="1"/>
  <c r="BL249" i="1"/>
  <c r="BM249" i="1" s="1"/>
  <c r="BS249" i="1"/>
  <c r="BT249" i="1" s="1"/>
  <c r="BV249" i="1"/>
  <c r="BX249" i="1"/>
  <c r="BZ249" i="1"/>
  <c r="CB249" i="1"/>
  <c r="CD249" i="1"/>
  <c r="G250" i="1"/>
  <c r="H250" i="1" s="1"/>
  <c r="J250" i="1"/>
  <c r="M250" i="1"/>
  <c r="N250" i="1" s="1"/>
  <c r="Q250" i="1"/>
  <c r="R250" i="1" s="1"/>
  <c r="T250" i="1"/>
  <c r="V250" i="1"/>
  <c r="Y250" i="1"/>
  <c r="Z250" i="1" s="1"/>
  <c r="AC250" i="1"/>
  <c r="AD250" i="1" s="1"/>
  <c r="AF250" i="1"/>
  <c r="AK250" i="1"/>
  <c r="AL250" i="1" s="1"/>
  <c r="AN250" i="1"/>
  <c r="AP250" i="1"/>
  <c r="AU250" i="1"/>
  <c r="AV250" i="1" s="1"/>
  <c r="AX250" i="1"/>
  <c r="BB250" i="1"/>
  <c r="BC250" i="1" s="1"/>
  <c r="BE250" i="1"/>
  <c r="BH250" i="1"/>
  <c r="BI250" i="1" s="1"/>
  <c r="BL250" i="1"/>
  <c r="BM250" i="1" s="1"/>
  <c r="BS250" i="1"/>
  <c r="BT250" i="1" s="1"/>
  <c r="BV250" i="1"/>
  <c r="BX250" i="1"/>
  <c r="BZ250" i="1"/>
  <c r="CB250" i="1"/>
  <c r="CD250" i="1"/>
  <c r="G252" i="1"/>
  <c r="H252" i="1" s="1"/>
  <c r="J252" i="1"/>
  <c r="M252" i="1"/>
  <c r="N252" i="1" s="1"/>
  <c r="Q252" i="1"/>
  <c r="R252" i="1" s="1"/>
  <c r="T252" i="1"/>
  <c r="V252" i="1"/>
  <c r="Y252" i="1"/>
  <c r="Z252" i="1" s="1"/>
  <c r="AC252" i="1"/>
  <c r="AD252" i="1" s="1"/>
  <c r="AF252" i="1"/>
  <c r="AK252" i="1"/>
  <c r="AL252" i="1" s="1"/>
  <c r="AN252" i="1"/>
  <c r="AP252" i="1"/>
  <c r="AU252" i="1"/>
  <c r="AV252" i="1" s="1"/>
  <c r="AX252" i="1"/>
  <c r="BB252" i="1"/>
  <c r="BC252" i="1" s="1"/>
  <c r="BE252" i="1"/>
  <c r="BH252" i="1"/>
  <c r="BI252" i="1" s="1"/>
  <c r="BL252" i="1"/>
  <c r="BM252" i="1" s="1"/>
  <c r="BS252" i="1"/>
  <c r="BT252" i="1" s="1"/>
  <c r="BV252" i="1"/>
  <c r="BX252" i="1"/>
  <c r="BZ252" i="1"/>
  <c r="CB252" i="1"/>
  <c r="CD252" i="1"/>
  <c r="G253" i="1"/>
  <c r="H253" i="1" s="1"/>
  <c r="J253" i="1"/>
  <c r="M253" i="1"/>
  <c r="N253" i="1" s="1"/>
  <c r="Q253" i="1"/>
  <c r="R253" i="1" s="1"/>
  <c r="T253" i="1"/>
  <c r="V253" i="1"/>
  <c r="Y253" i="1"/>
  <c r="Z253" i="1" s="1"/>
  <c r="AC253" i="1"/>
  <c r="AD253" i="1" s="1"/>
  <c r="AF253" i="1"/>
  <c r="AK253" i="1"/>
  <c r="AL253" i="1" s="1"/>
  <c r="AN253" i="1"/>
  <c r="AP253" i="1"/>
  <c r="AU253" i="1"/>
  <c r="AV253" i="1" s="1"/>
  <c r="AX253" i="1"/>
  <c r="BB253" i="1"/>
  <c r="BC253" i="1" s="1"/>
  <c r="BE253" i="1"/>
  <c r="BH253" i="1"/>
  <c r="BI253" i="1" s="1"/>
  <c r="BL253" i="1"/>
  <c r="BM253" i="1" s="1"/>
  <c r="BS253" i="1"/>
  <c r="BT253" i="1" s="1"/>
  <c r="BV253" i="1"/>
  <c r="BX253" i="1"/>
  <c r="BZ253" i="1"/>
  <c r="CB253" i="1"/>
  <c r="CD253" i="1"/>
  <c r="G254" i="1"/>
  <c r="H254" i="1" s="1"/>
  <c r="J254" i="1"/>
  <c r="M254" i="1"/>
  <c r="N254" i="1" s="1"/>
  <c r="Q254" i="1"/>
  <c r="R254" i="1" s="1"/>
  <c r="T254" i="1"/>
  <c r="V254" i="1"/>
  <c r="Y254" i="1"/>
  <c r="Z254" i="1" s="1"/>
  <c r="AC254" i="1"/>
  <c r="AD254" i="1" s="1"/>
  <c r="AF254" i="1"/>
  <c r="AK254" i="1"/>
  <c r="AL254" i="1" s="1"/>
  <c r="AN254" i="1"/>
  <c r="AP254" i="1"/>
  <c r="AU254" i="1"/>
  <c r="AV254" i="1" s="1"/>
  <c r="AX254" i="1"/>
  <c r="BB254" i="1"/>
  <c r="BC254" i="1" s="1"/>
  <c r="BE254" i="1"/>
  <c r="BH254" i="1"/>
  <c r="BI254" i="1" s="1"/>
  <c r="BL254" i="1"/>
  <c r="BM254" i="1" s="1"/>
  <c r="BS254" i="1"/>
  <c r="BT254" i="1" s="1"/>
  <c r="BV254" i="1"/>
  <c r="BX254" i="1"/>
  <c r="BZ254" i="1"/>
  <c r="CB254" i="1"/>
  <c r="CD254" i="1"/>
  <c r="G255" i="1"/>
  <c r="H255" i="1" s="1"/>
  <c r="J255" i="1"/>
  <c r="M255" i="1"/>
  <c r="N255" i="1" s="1"/>
  <c r="Q255" i="1"/>
  <c r="R255" i="1" s="1"/>
  <c r="T255" i="1"/>
  <c r="V255" i="1"/>
  <c r="Y255" i="1"/>
  <c r="Z255" i="1" s="1"/>
  <c r="AC255" i="1"/>
  <c r="AD255" i="1" s="1"/>
  <c r="AF255" i="1"/>
  <c r="AK255" i="1"/>
  <c r="AL255" i="1" s="1"/>
  <c r="AN255" i="1"/>
  <c r="AP255" i="1"/>
  <c r="AU255" i="1"/>
  <c r="AV255" i="1" s="1"/>
  <c r="AX255" i="1"/>
  <c r="BB255" i="1"/>
  <c r="BC255" i="1" s="1"/>
  <c r="BE255" i="1"/>
  <c r="BH255" i="1"/>
  <c r="BI255" i="1" s="1"/>
  <c r="BL255" i="1"/>
  <c r="BM255" i="1" s="1"/>
  <c r="BS255" i="1"/>
  <c r="BT255" i="1" s="1"/>
  <c r="BV255" i="1"/>
  <c r="BX255" i="1"/>
  <c r="BZ255" i="1"/>
  <c r="CB255" i="1"/>
  <c r="CD255" i="1"/>
  <c r="G256" i="1"/>
  <c r="H256" i="1" s="1"/>
  <c r="J256" i="1"/>
  <c r="M256" i="1"/>
  <c r="N256" i="1" s="1"/>
  <c r="Q256" i="1"/>
  <c r="R256" i="1" s="1"/>
  <c r="T256" i="1"/>
  <c r="V256" i="1"/>
  <c r="Y256" i="1"/>
  <c r="Z256" i="1" s="1"/>
  <c r="AC256" i="1"/>
  <c r="AD256" i="1" s="1"/>
  <c r="AF256" i="1"/>
  <c r="AK256" i="1"/>
  <c r="AL256" i="1" s="1"/>
  <c r="AN256" i="1"/>
  <c r="AP256" i="1"/>
  <c r="AU256" i="1"/>
  <c r="AV256" i="1" s="1"/>
  <c r="AX256" i="1"/>
  <c r="BB256" i="1"/>
  <c r="BC256" i="1" s="1"/>
  <c r="BE256" i="1"/>
  <c r="BH256" i="1"/>
  <c r="BI256" i="1" s="1"/>
  <c r="BL256" i="1"/>
  <c r="BM256" i="1" s="1"/>
  <c r="BS256" i="1"/>
  <c r="BT256" i="1" s="1"/>
  <c r="BV256" i="1"/>
  <c r="BX256" i="1"/>
  <c r="BZ256" i="1"/>
  <c r="CB256" i="1"/>
  <c r="CD256" i="1"/>
  <c r="G257" i="1"/>
  <c r="H257" i="1" s="1"/>
  <c r="J257" i="1"/>
  <c r="M257" i="1"/>
  <c r="N257" i="1" s="1"/>
  <c r="Q257" i="1"/>
  <c r="R257" i="1" s="1"/>
  <c r="T257" i="1"/>
  <c r="V257" i="1"/>
  <c r="Y257" i="1"/>
  <c r="Z257" i="1" s="1"/>
  <c r="AC257" i="1"/>
  <c r="AD257" i="1" s="1"/>
  <c r="AF257" i="1"/>
  <c r="AK257" i="1"/>
  <c r="AL257" i="1" s="1"/>
  <c r="AN257" i="1"/>
  <c r="AP257" i="1"/>
  <c r="AU257" i="1"/>
  <c r="AV257" i="1" s="1"/>
  <c r="AX257" i="1"/>
  <c r="BB257" i="1"/>
  <c r="BC257" i="1" s="1"/>
  <c r="BE257" i="1"/>
  <c r="BH257" i="1"/>
  <c r="BI257" i="1" s="1"/>
  <c r="BL257" i="1"/>
  <c r="BM257" i="1" s="1"/>
  <c r="BS257" i="1"/>
  <c r="BT257" i="1" s="1"/>
  <c r="BV257" i="1"/>
  <c r="BX257" i="1"/>
  <c r="BZ257" i="1"/>
  <c r="CB257" i="1"/>
  <c r="CD257" i="1"/>
  <c r="G258" i="1"/>
  <c r="H258" i="1" s="1"/>
  <c r="J258" i="1"/>
  <c r="M258" i="1"/>
  <c r="N258" i="1" s="1"/>
  <c r="Q258" i="1"/>
  <c r="R258" i="1" s="1"/>
  <c r="T258" i="1"/>
  <c r="V258" i="1"/>
  <c r="Y258" i="1"/>
  <c r="Z258" i="1" s="1"/>
  <c r="AC258" i="1"/>
  <c r="AD258" i="1" s="1"/>
  <c r="AF258" i="1"/>
  <c r="AK258" i="1"/>
  <c r="AL258" i="1" s="1"/>
  <c r="AN258" i="1"/>
  <c r="AP258" i="1"/>
  <c r="AU258" i="1"/>
  <c r="AV258" i="1" s="1"/>
  <c r="AX258" i="1"/>
  <c r="BB258" i="1"/>
  <c r="BC258" i="1" s="1"/>
  <c r="BE258" i="1"/>
  <c r="BH258" i="1"/>
  <c r="BI258" i="1" s="1"/>
  <c r="BL258" i="1"/>
  <c r="BM258" i="1" s="1"/>
  <c r="BS258" i="1"/>
  <c r="BT258" i="1" s="1"/>
  <c r="BV258" i="1"/>
  <c r="BX258" i="1"/>
  <c r="BZ258" i="1"/>
  <c r="CB258" i="1"/>
  <c r="CD258" i="1"/>
  <c r="G259" i="1"/>
  <c r="H259" i="1" s="1"/>
  <c r="J259" i="1"/>
  <c r="M259" i="1"/>
  <c r="N259" i="1" s="1"/>
  <c r="Q259" i="1"/>
  <c r="R259" i="1" s="1"/>
  <c r="T259" i="1"/>
  <c r="V259" i="1"/>
  <c r="Y259" i="1"/>
  <c r="Z259" i="1" s="1"/>
  <c r="AC259" i="1"/>
  <c r="AD259" i="1" s="1"/>
  <c r="AF259" i="1"/>
  <c r="AK259" i="1"/>
  <c r="AL259" i="1" s="1"/>
  <c r="AN259" i="1"/>
  <c r="AP259" i="1"/>
  <c r="AU259" i="1"/>
  <c r="AV259" i="1" s="1"/>
  <c r="AX259" i="1"/>
  <c r="BB259" i="1"/>
  <c r="BC259" i="1" s="1"/>
  <c r="BE259" i="1"/>
  <c r="BH259" i="1"/>
  <c r="BI259" i="1" s="1"/>
  <c r="BL259" i="1"/>
  <c r="BM259" i="1" s="1"/>
  <c r="BS259" i="1"/>
  <c r="BT259" i="1" s="1"/>
  <c r="BV259" i="1"/>
  <c r="BX259" i="1"/>
  <c r="BZ259" i="1"/>
  <c r="CB259" i="1"/>
  <c r="CD259" i="1"/>
  <c r="G260" i="1"/>
  <c r="H260" i="1" s="1"/>
  <c r="J260" i="1"/>
  <c r="M260" i="1"/>
  <c r="N260" i="1" s="1"/>
  <c r="Q260" i="1"/>
  <c r="R260" i="1" s="1"/>
  <c r="T260" i="1"/>
  <c r="V260" i="1"/>
  <c r="Y260" i="1"/>
  <c r="Z260" i="1" s="1"/>
  <c r="AC260" i="1"/>
  <c r="AD260" i="1" s="1"/>
  <c r="AF260" i="1"/>
  <c r="AK260" i="1"/>
  <c r="AL260" i="1" s="1"/>
  <c r="AN260" i="1"/>
  <c r="AP260" i="1"/>
  <c r="AU260" i="1"/>
  <c r="AV260" i="1" s="1"/>
  <c r="AX260" i="1"/>
  <c r="BB260" i="1"/>
  <c r="BC260" i="1" s="1"/>
  <c r="BE260" i="1"/>
  <c r="BH260" i="1"/>
  <c r="BI260" i="1" s="1"/>
  <c r="BL260" i="1"/>
  <c r="BM260" i="1" s="1"/>
  <c r="BS260" i="1"/>
  <c r="BT260" i="1" s="1"/>
  <c r="BV260" i="1"/>
  <c r="BX260" i="1"/>
  <c r="BZ260" i="1"/>
  <c r="CB260" i="1"/>
  <c r="CD260" i="1"/>
  <c r="G261" i="1"/>
  <c r="H261" i="1" s="1"/>
  <c r="J261" i="1"/>
  <c r="M261" i="1"/>
  <c r="N261" i="1" s="1"/>
  <c r="Q261" i="1"/>
  <c r="R261" i="1" s="1"/>
  <c r="T261" i="1"/>
  <c r="V261" i="1"/>
  <c r="Y261" i="1"/>
  <c r="Z261" i="1" s="1"/>
  <c r="AC261" i="1"/>
  <c r="AD261" i="1" s="1"/>
  <c r="AF261" i="1"/>
  <c r="AK261" i="1"/>
  <c r="AL261" i="1" s="1"/>
  <c r="AN261" i="1"/>
  <c r="AP261" i="1"/>
  <c r="AU261" i="1"/>
  <c r="AV261" i="1" s="1"/>
  <c r="AX261" i="1"/>
  <c r="BB261" i="1"/>
  <c r="BC261" i="1" s="1"/>
  <c r="BE261" i="1"/>
  <c r="BH261" i="1"/>
  <c r="BI261" i="1" s="1"/>
  <c r="BL261" i="1"/>
  <c r="BM261" i="1" s="1"/>
  <c r="BS261" i="1"/>
  <c r="BT261" i="1" s="1"/>
  <c r="BV261" i="1"/>
  <c r="BX261" i="1"/>
  <c r="BZ261" i="1"/>
  <c r="CB261" i="1"/>
  <c r="CD261" i="1"/>
  <c r="G262" i="1"/>
  <c r="H262" i="1" s="1"/>
  <c r="J262" i="1"/>
  <c r="M262" i="1"/>
  <c r="N262" i="1" s="1"/>
  <c r="Q262" i="1"/>
  <c r="R262" i="1" s="1"/>
  <c r="T262" i="1"/>
  <c r="V262" i="1"/>
  <c r="Y262" i="1"/>
  <c r="Z262" i="1" s="1"/>
  <c r="AC262" i="1"/>
  <c r="AD262" i="1" s="1"/>
  <c r="AF262" i="1"/>
  <c r="AK262" i="1"/>
  <c r="AL262" i="1" s="1"/>
  <c r="AN262" i="1"/>
  <c r="AP262" i="1"/>
  <c r="AU262" i="1"/>
  <c r="AV262" i="1" s="1"/>
  <c r="AX262" i="1"/>
  <c r="BB262" i="1"/>
  <c r="BC262" i="1" s="1"/>
  <c r="BE262" i="1"/>
  <c r="BH262" i="1"/>
  <c r="BI262" i="1" s="1"/>
  <c r="BL262" i="1"/>
  <c r="BM262" i="1" s="1"/>
  <c r="BS262" i="1"/>
  <c r="BT262" i="1" s="1"/>
  <c r="BV262" i="1"/>
  <c r="BX262" i="1"/>
  <c r="BZ262" i="1"/>
  <c r="CB262" i="1"/>
  <c r="CD262" i="1"/>
  <c r="G263" i="1"/>
  <c r="H263" i="1" s="1"/>
  <c r="J263" i="1"/>
  <c r="M263" i="1"/>
  <c r="N263" i="1" s="1"/>
  <c r="Q263" i="1"/>
  <c r="R263" i="1" s="1"/>
  <c r="T263" i="1"/>
  <c r="V263" i="1"/>
  <c r="Y263" i="1"/>
  <c r="Z263" i="1" s="1"/>
  <c r="AC263" i="1"/>
  <c r="AD263" i="1" s="1"/>
  <c r="AF263" i="1"/>
  <c r="AK263" i="1"/>
  <c r="AL263" i="1" s="1"/>
  <c r="AN263" i="1"/>
  <c r="AP263" i="1"/>
  <c r="AU263" i="1"/>
  <c r="AV263" i="1" s="1"/>
  <c r="AX263" i="1"/>
  <c r="BB263" i="1"/>
  <c r="BC263" i="1" s="1"/>
  <c r="BE263" i="1"/>
  <c r="BH263" i="1"/>
  <c r="BI263" i="1" s="1"/>
  <c r="BL263" i="1"/>
  <c r="BM263" i="1" s="1"/>
  <c r="BS263" i="1"/>
  <c r="BT263" i="1" s="1"/>
  <c r="BV263" i="1"/>
  <c r="BX263" i="1"/>
  <c r="BZ263" i="1"/>
  <c r="CB263" i="1"/>
  <c r="CD263" i="1"/>
  <c r="G264" i="1"/>
  <c r="H264" i="1" s="1"/>
  <c r="J264" i="1"/>
  <c r="M264" i="1"/>
  <c r="N264" i="1" s="1"/>
  <c r="Q264" i="1"/>
  <c r="R264" i="1" s="1"/>
  <c r="T264" i="1"/>
  <c r="V264" i="1"/>
  <c r="Y264" i="1"/>
  <c r="Z264" i="1" s="1"/>
  <c r="AC264" i="1"/>
  <c r="AD264" i="1" s="1"/>
  <c r="AF264" i="1"/>
  <c r="AK264" i="1"/>
  <c r="AL264" i="1" s="1"/>
  <c r="AN264" i="1"/>
  <c r="AP264" i="1"/>
  <c r="AU264" i="1"/>
  <c r="AV264" i="1" s="1"/>
  <c r="AX264" i="1"/>
  <c r="BB264" i="1"/>
  <c r="BC264" i="1" s="1"/>
  <c r="BE264" i="1"/>
  <c r="BH264" i="1"/>
  <c r="BI264" i="1" s="1"/>
  <c r="BL264" i="1"/>
  <c r="BM264" i="1" s="1"/>
  <c r="BS264" i="1"/>
  <c r="BT264" i="1" s="1"/>
  <c r="BV264" i="1"/>
  <c r="BX264" i="1"/>
  <c r="BZ264" i="1"/>
  <c r="CB264" i="1"/>
  <c r="CD264" i="1"/>
  <c r="G265" i="1"/>
  <c r="H265" i="1" s="1"/>
  <c r="J265" i="1"/>
  <c r="M265" i="1"/>
  <c r="N265" i="1" s="1"/>
  <c r="Q265" i="1"/>
  <c r="R265" i="1" s="1"/>
  <c r="T265" i="1"/>
  <c r="V265" i="1"/>
  <c r="Y265" i="1"/>
  <c r="Z265" i="1" s="1"/>
  <c r="AC265" i="1"/>
  <c r="AD265" i="1" s="1"/>
  <c r="AF265" i="1"/>
  <c r="AK265" i="1"/>
  <c r="AL265" i="1" s="1"/>
  <c r="AN265" i="1"/>
  <c r="AP265" i="1"/>
  <c r="AU265" i="1"/>
  <c r="AV265" i="1" s="1"/>
  <c r="AX265" i="1"/>
  <c r="BB265" i="1"/>
  <c r="BC265" i="1" s="1"/>
  <c r="BE265" i="1"/>
  <c r="BH265" i="1"/>
  <c r="BI265" i="1" s="1"/>
  <c r="BL265" i="1"/>
  <c r="BM265" i="1" s="1"/>
  <c r="BS265" i="1"/>
  <c r="BT265" i="1" s="1"/>
  <c r="BV265" i="1"/>
  <c r="BX265" i="1"/>
  <c r="BZ265" i="1"/>
  <c r="CB265" i="1"/>
  <c r="CD265" i="1"/>
  <c r="G266" i="1"/>
  <c r="H266" i="1" s="1"/>
  <c r="J266" i="1"/>
  <c r="M266" i="1"/>
  <c r="N266" i="1" s="1"/>
  <c r="Q266" i="1"/>
  <c r="R266" i="1" s="1"/>
  <c r="T266" i="1"/>
  <c r="V266" i="1"/>
  <c r="Y266" i="1"/>
  <c r="Z266" i="1" s="1"/>
  <c r="AC266" i="1"/>
  <c r="AD266" i="1" s="1"/>
  <c r="AF266" i="1"/>
  <c r="AK266" i="1"/>
  <c r="AL266" i="1" s="1"/>
  <c r="AN266" i="1"/>
  <c r="AP266" i="1"/>
  <c r="AU266" i="1"/>
  <c r="AV266" i="1" s="1"/>
  <c r="AX266" i="1"/>
  <c r="BB266" i="1"/>
  <c r="BC266" i="1" s="1"/>
  <c r="BE266" i="1"/>
  <c r="BH266" i="1"/>
  <c r="BI266" i="1" s="1"/>
  <c r="BL266" i="1"/>
  <c r="BM266" i="1" s="1"/>
  <c r="BS266" i="1"/>
  <c r="BT266" i="1" s="1"/>
  <c r="BV266" i="1"/>
  <c r="BX266" i="1"/>
  <c r="BZ266" i="1"/>
  <c r="CB266" i="1"/>
  <c r="CD266" i="1"/>
  <c r="G267" i="1"/>
  <c r="H267" i="1" s="1"/>
  <c r="J267" i="1"/>
  <c r="M267" i="1"/>
  <c r="N267" i="1" s="1"/>
  <c r="Q267" i="1"/>
  <c r="R267" i="1" s="1"/>
  <c r="T267" i="1"/>
  <c r="V267" i="1"/>
  <c r="Y267" i="1"/>
  <c r="Z267" i="1" s="1"/>
  <c r="AC267" i="1"/>
  <c r="AD267" i="1" s="1"/>
  <c r="AF267" i="1"/>
  <c r="AK267" i="1"/>
  <c r="AL267" i="1" s="1"/>
  <c r="AN267" i="1"/>
  <c r="AP267" i="1"/>
  <c r="AU267" i="1"/>
  <c r="AV267" i="1" s="1"/>
  <c r="AX267" i="1"/>
  <c r="BB267" i="1"/>
  <c r="BC267" i="1" s="1"/>
  <c r="BE267" i="1"/>
  <c r="BH267" i="1"/>
  <c r="BI267" i="1" s="1"/>
  <c r="BL267" i="1"/>
  <c r="BM267" i="1" s="1"/>
  <c r="BS267" i="1"/>
  <c r="BT267" i="1" s="1"/>
  <c r="BV267" i="1"/>
  <c r="BX267" i="1"/>
  <c r="BZ267" i="1"/>
  <c r="CB267" i="1"/>
  <c r="CD267" i="1"/>
  <c r="G268" i="1"/>
  <c r="H268" i="1" s="1"/>
  <c r="J268" i="1"/>
  <c r="M268" i="1"/>
  <c r="N268" i="1" s="1"/>
  <c r="Q268" i="1"/>
  <c r="R268" i="1" s="1"/>
  <c r="T268" i="1"/>
  <c r="V268" i="1"/>
  <c r="Y268" i="1"/>
  <c r="Z268" i="1" s="1"/>
  <c r="AC268" i="1"/>
  <c r="AD268" i="1" s="1"/>
  <c r="AF268" i="1"/>
  <c r="AK268" i="1"/>
  <c r="AL268" i="1" s="1"/>
  <c r="AN268" i="1"/>
  <c r="AP268" i="1"/>
  <c r="AU268" i="1"/>
  <c r="AV268" i="1" s="1"/>
  <c r="AX268" i="1"/>
  <c r="BB268" i="1"/>
  <c r="BC268" i="1" s="1"/>
  <c r="BE268" i="1"/>
  <c r="BH268" i="1"/>
  <c r="BI268" i="1" s="1"/>
  <c r="BL268" i="1"/>
  <c r="BM268" i="1" s="1"/>
  <c r="BS268" i="1"/>
  <c r="BT268" i="1" s="1"/>
  <c r="BV268" i="1"/>
  <c r="BX268" i="1"/>
  <c r="BZ268" i="1"/>
  <c r="CB268" i="1"/>
  <c r="CD268" i="1"/>
  <c r="G269" i="1"/>
  <c r="H269" i="1" s="1"/>
  <c r="J269" i="1"/>
  <c r="M269" i="1"/>
  <c r="N269" i="1" s="1"/>
  <c r="Q269" i="1"/>
  <c r="R269" i="1" s="1"/>
  <c r="T269" i="1"/>
  <c r="V269" i="1"/>
  <c r="Y269" i="1"/>
  <c r="Z269" i="1" s="1"/>
  <c r="AC269" i="1"/>
  <c r="AD269" i="1" s="1"/>
  <c r="AF269" i="1"/>
  <c r="AK269" i="1"/>
  <c r="AL269" i="1" s="1"/>
  <c r="AN269" i="1"/>
  <c r="AP269" i="1"/>
  <c r="AU269" i="1"/>
  <c r="AV269" i="1" s="1"/>
  <c r="AX269" i="1"/>
  <c r="BB269" i="1"/>
  <c r="BC269" i="1" s="1"/>
  <c r="BE269" i="1"/>
  <c r="BH269" i="1"/>
  <c r="BI269" i="1" s="1"/>
  <c r="BL269" i="1"/>
  <c r="BM269" i="1" s="1"/>
  <c r="BS269" i="1"/>
  <c r="BT269" i="1" s="1"/>
  <c r="BV269" i="1"/>
  <c r="BX269" i="1"/>
  <c r="BZ269" i="1"/>
  <c r="CB269" i="1"/>
  <c r="CD269" i="1"/>
  <c r="G270" i="1"/>
  <c r="H270" i="1" s="1"/>
  <c r="J270" i="1"/>
  <c r="M270" i="1"/>
  <c r="N270" i="1" s="1"/>
  <c r="Q270" i="1"/>
  <c r="R270" i="1" s="1"/>
  <c r="T270" i="1"/>
  <c r="V270" i="1"/>
  <c r="Y270" i="1"/>
  <c r="Z270" i="1" s="1"/>
  <c r="AC270" i="1"/>
  <c r="AD270" i="1" s="1"/>
  <c r="AF270" i="1"/>
  <c r="AK270" i="1"/>
  <c r="AL270" i="1" s="1"/>
  <c r="AN270" i="1"/>
  <c r="AP270" i="1"/>
  <c r="AU270" i="1"/>
  <c r="AV270" i="1" s="1"/>
  <c r="AX270" i="1"/>
  <c r="BB270" i="1"/>
  <c r="BC270" i="1" s="1"/>
  <c r="BE270" i="1"/>
  <c r="BH270" i="1"/>
  <c r="BI270" i="1" s="1"/>
  <c r="BL270" i="1"/>
  <c r="BM270" i="1" s="1"/>
  <c r="BS270" i="1"/>
  <c r="BT270" i="1" s="1"/>
  <c r="BV270" i="1"/>
  <c r="BX270" i="1"/>
  <c r="BZ270" i="1"/>
  <c r="CB270" i="1"/>
  <c r="CD270" i="1"/>
  <c r="G271" i="1"/>
  <c r="H271" i="1" s="1"/>
  <c r="J271" i="1"/>
  <c r="M271" i="1"/>
  <c r="N271" i="1" s="1"/>
  <c r="Q271" i="1"/>
  <c r="R271" i="1" s="1"/>
  <c r="T271" i="1"/>
  <c r="V271" i="1"/>
  <c r="Y271" i="1"/>
  <c r="Z271" i="1" s="1"/>
  <c r="AC271" i="1"/>
  <c r="AD271" i="1" s="1"/>
  <c r="AF271" i="1"/>
  <c r="AK271" i="1"/>
  <c r="AL271" i="1" s="1"/>
  <c r="AN271" i="1"/>
  <c r="AP271" i="1"/>
  <c r="AU271" i="1"/>
  <c r="AV271" i="1" s="1"/>
  <c r="AX271" i="1"/>
  <c r="BB271" i="1"/>
  <c r="BC271" i="1" s="1"/>
  <c r="BE271" i="1"/>
  <c r="BH271" i="1"/>
  <c r="BI271" i="1" s="1"/>
  <c r="BL271" i="1"/>
  <c r="BM271" i="1" s="1"/>
  <c r="BS271" i="1"/>
  <c r="BT271" i="1" s="1"/>
  <c r="BV271" i="1"/>
  <c r="BX271" i="1"/>
  <c r="BZ271" i="1"/>
  <c r="CB271" i="1"/>
  <c r="CD271" i="1"/>
  <c r="G272" i="1"/>
  <c r="H272" i="1" s="1"/>
  <c r="J272" i="1"/>
  <c r="M272" i="1"/>
  <c r="N272" i="1" s="1"/>
  <c r="Q272" i="1"/>
  <c r="R272" i="1" s="1"/>
  <c r="T272" i="1"/>
  <c r="V272" i="1"/>
  <c r="Y272" i="1"/>
  <c r="Z272" i="1" s="1"/>
  <c r="AC272" i="1"/>
  <c r="AD272" i="1" s="1"/>
  <c r="AF272" i="1"/>
  <c r="AK272" i="1"/>
  <c r="AL272" i="1" s="1"/>
  <c r="AN272" i="1"/>
  <c r="AP272" i="1"/>
  <c r="AU272" i="1"/>
  <c r="AV272" i="1" s="1"/>
  <c r="AX272" i="1"/>
  <c r="BB272" i="1"/>
  <c r="BC272" i="1" s="1"/>
  <c r="BE272" i="1"/>
  <c r="BH272" i="1"/>
  <c r="BI272" i="1" s="1"/>
  <c r="BL272" i="1"/>
  <c r="BM272" i="1" s="1"/>
  <c r="BS272" i="1"/>
  <c r="BT272" i="1" s="1"/>
  <c r="BV272" i="1"/>
  <c r="BX272" i="1"/>
  <c r="BZ272" i="1"/>
  <c r="CB272" i="1"/>
  <c r="CD272" i="1"/>
  <c r="G273" i="1"/>
  <c r="H273" i="1" s="1"/>
  <c r="J273" i="1"/>
  <c r="M273" i="1"/>
  <c r="N273" i="1" s="1"/>
  <c r="Q273" i="1"/>
  <c r="R273" i="1" s="1"/>
  <c r="T273" i="1"/>
  <c r="V273" i="1"/>
  <c r="Y273" i="1"/>
  <c r="Z273" i="1" s="1"/>
  <c r="AC273" i="1"/>
  <c r="AD273" i="1" s="1"/>
  <c r="AF273" i="1"/>
  <c r="AK273" i="1"/>
  <c r="AL273" i="1" s="1"/>
  <c r="AN273" i="1"/>
  <c r="AP273" i="1"/>
  <c r="AU273" i="1"/>
  <c r="AV273" i="1" s="1"/>
  <c r="AX273" i="1"/>
  <c r="BB273" i="1"/>
  <c r="BC273" i="1" s="1"/>
  <c r="BE273" i="1"/>
  <c r="BH273" i="1"/>
  <c r="BI273" i="1" s="1"/>
  <c r="BL273" i="1"/>
  <c r="BM273" i="1" s="1"/>
  <c r="BS273" i="1"/>
  <c r="BT273" i="1" s="1"/>
  <c r="BV273" i="1"/>
  <c r="BX273" i="1"/>
  <c r="BZ273" i="1"/>
  <c r="CB273" i="1"/>
  <c r="CD273" i="1"/>
  <c r="G274" i="1"/>
  <c r="H274" i="1" s="1"/>
  <c r="J274" i="1"/>
  <c r="M274" i="1"/>
  <c r="N274" i="1" s="1"/>
  <c r="Q274" i="1"/>
  <c r="R274" i="1" s="1"/>
  <c r="T274" i="1"/>
  <c r="V274" i="1"/>
  <c r="Y274" i="1"/>
  <c r="Z274" i="1" s="1"/>
  <c r="AC274" i="1"/>
  <c r="AD274" i="1" s="1"/>
  <c r="AF274" i="1"/>
  <c r="AK274" i="1"/>
  <c r="AL274" i="1" s="1"/>
  <c r="AN274" i="1"/>
  <c r="AP274" i="1"/>
  <c r="AU274" i="1"/>
  <c r="AV274" i="1" s="1"/>
  <c r="AX274" i="1"/>
  <c r="BB274" i="1"/>
  <c r="BC274" i="1" s="1"/>
  <c r="BE274" i="1"/>
  <c r="BH274" i="1"/>
  <c r="BI274" i="1" s="1"/>
  <c r="BL274" i="1"/>
  <c r="BM274" i="1" s="1"/>
  <c r="BS274" i="1"/>
  <c r="BT274" i="1" s="1"/>
  <c r="BV274" i="1"/>
  <c r="BX274" i="1"/>
  <c r="BZ274" i="1"/>
  <c r="CB274" i="1"/>
  <c r="CD274" i="1"/>
  <c r="G275" i="1"/>
  <c r="H275" i="1" s="1"/>
  <c r="J275" i="1"/>
  <c r="M275" i="1"/>
  <c r="N275" i="1" s="1"/>
  <c r="Q275" i="1"/>
  <c r="R275" i="1" s="1"/>
  <c r="T275" i="1"/>
  <c r="V275" i="1"/>
  <c r="Y275" i="1"/>
  <c r="Z275" i="1" s="1"/>
  <c r="AC275" i="1"/>
  <c r="AD275" i="1" s="1"/>
  <c r="AF275" i="1"/>
  <c r="AK275" i="1"/>
  <c r="AL275" i="1" s="1"/>
  <c r="AN275" i="1"/>
  <c r="AP275" i="1"/>
  <c r="AU275" i="1"/>
  <c r="AV275" i="1" s="1"/>
  <c r="AX275" i="1"/>
  <c r="BB275" i="1"/>
  <c r="BC275" i="1" s="1"/>
  <c r="BE275" i="1"/>
  <c r="BH275" i="1"/>
  <c r="BI275" i="1" s="1"/>
  <c r="BL275" i="1"/>
  <c r="BM275" i="1" s="1"/>
  <c r="BS275" i="1"/>
  <c r="BT275" i="1" s="1"/>
  <c r="BV275" i="1"/>
  <c r="BX275" i="1"/>
  <c r="BZ275" i="1"/>
  <c r="CB275" i="1"/>
  <c r="CD275" i="1"/>
  <c r="G276" i="1"/>
  <c r="H276" i="1" s="1"/>
  <c r="J276" i="1"/>
  <c r="M276" i="1"/>
  <c r="N276" i="1" s="1"/>
  <c r="Q276" i="1"/>
  <c r="R276" i="1" s="1"/>
  <c r="T276" i="1"/>
  <c r="V276" i="1"/>
  <c r="Y276" i="1"/>
  <c r="Z276" i="1" s="1"/>
  <c r="AC276" i="1"/>
  <c r="AD276" i="1" s="1"/>
  <c r="AF276" i="1"/>
  <c r="AK276" i="1"/>
  <c r="AL276" i="1" s="1"/>
  <c r="AN276" i="1"/>
  <c r="AP276" i="1"/>
  <c r="AU276" i="1"/>
  <c r="AV276" i="1" s="1"/>
  <c r="AX276" i="1"/>
  <c r="BB276" i="1"/>
  <c r="BC276" i="1" s="1"/>
  <c r="BE276" i="1"/>
  <c r="BH276" i="1"/>
  <c r="BI276" i="1" s="1"/>
  <c r="BL276" i="1"/>
  <c r="BM276" i="1" s="1"/>
  <c r="BS276" i="1"/>
  <c r="BT276" i="1" s="1"/>
  <c r="BV276" i="1"/>
  <c r="BX276" i="1"/>
  <c r="BZ276" i="1"/>
  <c r="CB276" i="1"/>
  <c r="CD276" i="1"/>
  <c r="G282" i="1"/>
  <c r="H282" i="1" s="1"/>
  <c r="J282" i="1"/>
  <c r="M282" i="1"/>
  <c r="N282" i="1" s="1"/>
  <c r="Q282" i="1"/>
  <c r="R282" i="1" s="1"/>
  <c r="T282" i="1"/>
  <c r="V282" i="1"/>
  <c r="Y282" i="1"/>
  <c r="Z282" i="1" s="1"/>
  <c r="AC282" i="1"/>
  <c r="AD282" i="1" s="1"/>
  <c r="AF282" i="1"/>
  <c r="AK282" i="1"/>
  <c r="AL282" i="1" s="1"/>
  <c r="AN282" i="1"/>
  <c r="AP282" i="1"/>
  <c r="AU282" i="1"/>
  <c r="AV282" i="1" s="1"/>
  <c r="AX282" i="1"/>
  <c r="BB282" i="1"/>
  <c r="BC282" i="1" s="1"/>
  <c r="BE282" i="1"/>
  <c r="BH282" i="1"/>
  <c r="BI282" i="1" s="1"/>
  <c r="BL282" i="1"/>
  <c r="BM282" i="1" s="1"/>
  <c r="BS282" i="1"/>
  <c r="BT282" i="1" s="1"/>
  <c r="BV282" i="1"/>
  <c r="BX282" i="1"/>
  <c r="BZ282" i="1"/>
  <c r="CB282" i="1"/>
  <c r="CD282" i="1"/>
  <c r="G277" i="1"/>
  <c r="H277" i="1" s="1"/>
  <c r="J277" i="1"/>
  <c r="M277" i="1"/>
  <c r="N277" i="1" s="1"/>
  <c r="Q277" i="1"/>
  <c r="R277" i="1" s="1"/>
  <c r="T277" i="1"/>
  <c r="V277" i="1"/>
  <c r="Y277" i="1"/>
  <c r="Z277" i="1" s="1"/>
  <c r="AC277" i="1"/>
  <c r="AD277" i="1" s="1"/>
  <c r="AF277" i="1"/>
  <c r="AK277" i="1"/>
  <c r="AL277" i="1" s="1"/>
  <c r="AN277" i="1"/>
  <c r="AP277" i="1"/>
  <c r="AU277" i="1"/>
  <c r="AV277" i="1" s="1"/>
  <c r="AX277" i="1"/>
  <c r="BB277" i="1"/>
  <c r="BC277" i="1" s="1"/>
  <c r="BE277" i="1"/>
  <c r="BH277" i="1"/>
  <c r="BI277" i="1" s="1"/>
  <c r="BL277" i="1"/>
  <c r="BM277" i="1" s="1"/>
  <c r="BS277" i="1"/>
  <c r="BT277" i="1" s="1"/>
  <c r="BV277" i="1"/>
  <c r="BX277" i="1"/>
  <c r="BZ277" i="1"/>
  <c r="CB277" i="1"/>
  <c r="CD277" i="1"/>
  <c r="G285" i="1"/>
  <c r="H285" i="1" s="1"/>
  <c r="J285" i="1"/>
  <c r="M285" i="1"/>
  <c r="N285" i="1" s="1"/>
  <c r="Q285" i="1"/>
  <c r="R285" i="1" s="1"/>
  <c r="T285" i="1"/>
  <c r="V285" i="1"/>
  <c r="Y285" i="1"/>
  <c r="Z285" i="1" s="1"/>
  <c r="AC285" i="1"/>
  <c r="AD285" i="1" s="1"/>
  <c r="AF285" i="1"/>
  <c r="AK285" i="1"/>
  <c r="AL285" i="1" s="1"/>
  <c r="AN285" i="1"/>
  <c r="AP285" i="1"/>
  <c r="AU285" i="1"/>
  <c r="AV285" i="1" s="1"/>
  <c r="AX285" i="1"/>
  <c r="BB285" i="1"/>
  <c r="BC285" i="1" s="1"/>
  <c r="BE285" i="1"/>
  <c r="BH285" i="1"/>
  <c r="BI285" i="1" s="1"/>
  <c r="BL285" i="1"/>
  <c r="BM285" i="1" s="1"/>
  <c r="BS285" i="1"/>
  <c r="BT285" i="1" s="1"/>
  <c r="BV285" i="1"/>
  <c r="BX285" i="1"/>
  <c r="BZ285" i="1"/>
  <c r="CB285" i="1"/>
  <c r="CD285" i="1"/>
  <c r="G289" i="1"/>
  <c r="H289" i="1" s="1"/>
  <c r="J289" i="1"/>
  <c r="M289" i="1"/>
  <c r="N289" i="1" s="1"/>
  <c r="Q289" i="1"/>
  <c r="R289" i="1" s="1"/>
  <c r="T289" i="1"/>
  <c r="V289" i="1"/>
  <c r="Y289" i="1"/>
  <c r="Z289" i="1" s="1"/>
  <c r="AC289" i="1"/>
  <c r="AD289" i="1" s="1"/>
  <c r="AF289" i="1"/>
  <c r="AK289" i="1"/>
  <c r="AL289" i="1" s="1"/>
  <c r="AN289" i="1"/>
  <c r="AP289" i="1"/>
  <c r="AU289" i="1"/>
  <c r="AV289" i="1" s="1"/>
  <c r="AX289" i="1"/>
  <c r="BB289" i="1"/>
  <c r="BC289" i="1" s="1"/>
  <c r="BE289" i="1"/>
  <c r="BH289" i="1"/>
  <c r="BI289" i="1" s="1"/>
  <c r="BL289" i="1"/>
  <c r="BM289" i="1" s="1"/>
  <c r="BS289" i="1"/>
  <c r="BT289" i="1" s="1"/>
  <c r="BV289" i="1"/>
  <c r="BX289" i="1"/>
  <c r="BZ289" i="1"/>
  <c r="CB289" i="1"/>
  <c r="CD289" i="1"/>
  <c r="G291" i="1"/>
  <c r="H291" i="1" s="1"/>
  <c r="J291" i="1"/>
  <c r="M291" i="1"/>
  <c r="N291" i="1" s="1"/>
  <c r="Q291" i="1"/>
  <c r="R291" i="1" s="1"/>
  <c r="T291" i="1"/>
  <c r="V291" i="1"/>
  <c r="Y291" i="1"/>
  <c r="Z291" i="1" s="1"/>
  <c r="AC291" i="1"/>
  <c r="AD291" i="1" s="1"/>
  <c r="AF291" i="1"/>
  <c r="AK291" i="1"/>
  <c r="AL291" i="1" s="1"/>
  <c r="AN291" i="1"/>
  <c r="AP291" i="1"/>
  <c r="AU291" i="1"/>
  <c r="AV291" i="1" s="1"/>
  <c r="AX291" i="1"/>
  <c r="BB291" i="1"/>
  <c r="BC291" i="1" s="1"/>
  <c r="BE291" i="1"/>
  <c r="BH291" i="1"/>
  <c r="BI291" i="1" s="1"/>
  <c r="BL291" i="1"/>
  <c r="BM291" i="1" s="1"/>
  <c r="BS291" i="1"/>
  <c r="BT291" i="1" s="1"/>
  <c r="BV291" i="1"/>
  <c r="BX291" i="1"/>
  <c r="BZ291" i="1"/>
  <c r="CB291" i="1"/>
  <c r="CD291" i="1"/>
  <c r="G278" i="1"/>
  <c r="H278" i="1" s="1"/>
  <c r="J278" i="1"/>
  <c r="M278" i="1"/>
  <c r="N278" i="1" s="1"/>
  <c r="Q278" i="1"/>
  <c r="R278" i="1" s="1"/>
  <c r="T278" i="1"/>
  <c r="V278" i="1"/>
  <c r="Y278" i="1"/>
  <c r="Z278" i="1" s="1"/>
  <c r="AC278" i="1"/>
  <c r="AD278" i="1" s="1"/>
  <c r="AF278" i="1"/>
  <c r="AK278" i="1"/>
  <c r="AL278" i="1" s="1"/>
  <c r="AN278" i="1"/>
  <c r="AP278" i="1"/>
  <c r="AU278" i="1"/>
  <c r="AV278" i="1" s="1"/>
  <c r="AX278" i="1"/>
  <c r="BB278" i="1"/>
  <c r="BC278" i="1" s="1"/>
  <c r="BE278" i="1"/>
  <c r="BH278" i="1"/>
  <c r="BI278" i="1" s="1"/>
  <c r="BL278" i="1"/>
  <c r="BM278" i="1" s="1"/>
  <c r="BS278" i="1"/>
  <c r="BT278" i="1" s="1"/>
  <c r="BV278" i="1"/>
  <c r="BX278" i="1"/>
  <c r="BZ278" i="1"/>
  <c r="CB278" i="1"/>
  <c r="CD278" i="1"/>
  <c r="G279" i="1"/>
  <c r="H279" i="1" s="1"/>
  <c r="J279" i="1"/>
  <c r="M279" i="1"/>
  <c r="N279" i="1" s="1"/>
  <c r="Q279" i="1"/>
  <c r="R279" i="1" s="1"/>
  <c r="T279" i="1"/>
  <c r="V279" i="1"/>
  <c r="Y279" i="1"/>
  <c r="Z279" i="1" s="1"/>
  <c r="AC279" i="1"/>
  <c r="AD279" i="1" s="1"/>
  <c r="AF279" i="1"/>
  <c r="AK279" i="1"/>
  <c r="AL279" i="1" s="1"/>
  <c r="AN279" i="1"/>
  <c r="AP279" i="1"/>
  <c r="AU279" i="1"/>
  <c r="AV279" i="1" s="1"/>
  <c r="AX279" i="1"/>
  <c r="BB279" i="1"/>
  <c r="BC279" i="1" s="1"/>
  <c r="BE279" i="1"/>
  <c r="BH279" i="1"/>
  <c r="BI279" i="1" s="1"/>
  <c r="BL279" i="1"/>
  <c r="BM279" i="1" s="1"/>
  <c r="BS279" i="1"/>
  <c r="BT279" i="1" s="1"/>
  <c r="BV279" i="1"/>
  <c r="BX279" i="1"/>
  <c r="BZ279" i="1"/>
  <c r="CB279" i="1"/>
  <c r="CD279" i="1"/>
  <c r="G280" i="1"/>
  <c r="H280" i="1" s="1"/>
  <c r="J280" i="1"/>
  <c r="M280" i="1"/>
  <c r="N280" i="1" s="1"/>
  <c r="Q280" i="1"/>
  <c r="R280" i="1" s="1"/>
  <c r="T280" i="1"/>
  <c r="V280" i="1"/>
  <c r="Y280" i="1"/>
  <c r="Z280" i="1" s="1"/>
  <c r="AC280" i="1"/>
  <c r="AD280" i="1" s="1"/>
  <c r="AF280" i="1"/>
  <c r="AK280" i="1"/>
  <c r="AL280" i="1" s="1"/>
  <c r="AN280" i="1"/>
  <c r="AP280" i="1"/>
  <c r="AU280" i="1"/>
  <c r="AV280" i="1" s="1"/>
  <c r="AX280" i="1"/>
  <c r="BB280" i="1"/>
  <c r="BC280" i="1" s="1"/>
  <c r="BE280" i="1"/>
  <c r="BH280" i="1"/>
  <c r="BI280" i="1" s="1"/>
  <c r="BL280" i="1"/>
  <c r="BM280" i="1" s="1"/>
  <c r="BS280" i="1"/>
  <c r="BT280" i="1" s="1"/>
  <c r="BV280" i="1"/>
  <c r="BX280" i="1"/>
  <c r="BZ280" i="1"/>
  <c r="CB280" i="1"/>
  <c r="CD280" i="1"/>
  <c r="G281" i="1"/>
  <c r="H281" i="1" s="1"/>
  <c r="J281" i="1"/>
  <c r="M281" i="1"/>
  <c r="N281" i="1" s="1"/>
  <c r="Q281" i="1"/>
  <c r="R281" i="1" s="1"/>
  <c r="T281" i="1"/>
  <c r="V281" i="1"/>
  <c r="Y281" i="1"/>
  <c r="Z281" i="1" s="1"/>
  <c r="AC281" i="1"/>
  <c r="AD281" i="1" s="1"/>
  <c r="AF281" i="1"/>
  <c r="AK281" i="1"/>
  <c r="AL281" i="1" s="1"/>
  <c r="AN281" i="1"/>
  <c r="AP281" i="1"/>
  <c r="AU281" i="1"/>
  <c r="AV281" i="1" s="1"/>
  <c r="AX281" i="1"/>
  <c r="BB281" i="1"/>
  <c r="BC281" i="1" s="1"/>
  <c r="BE281" i="1"/>
  <c r="BH281" i="1"/>
  <c r="BI281" i="1" s="1"/>
  <c r="BL281" i="1"/>
  <c r="BM281" i="1" s="1"/>
  <c r="BS281" i="1"/>
  <c r="BT281" i="1" s="1"/>
  <c r="BV281" i="1"/>
  <c r="BX281" i="1"/>
  <c r="BZ281" i="1"/>
  <c r="CB281" i="1"/>
  <c r="CD281" i="1"/>
  <c r="G283" i="1"/>
  <c r="H283" i="1" s="1"/>
  <c r="J283" i="1"/>
  <c r="M283" i="1"/>
  <c r="N283" i="1" s="1"/>
  <c r="Q283" i="1"/>
  <c r="R283" i="1" s="1"/>
  <c r="T283" i="1"/>
  <c r="V283" i="1"/>
  <c r="Y283" i="1"/>
  <c r="Z283" i="1" s="1"/>
  <c r="AC283" i="1"/>
  <c r="AD283" i="1" s="1"/>
  <c r="AF283" i="1"/>
  <c r="AK283" i="1"/>
  <c r="AL283" i="1" s="1"/>
  <c r="AN283" i="1"/>
  <c r="AP283" i="1"/>
  <c r="AU283" i="1"/>
  <c r="AV283" i="1" s="1"/>
  <c r="AX283" i="1"/>
  <c r="BB283" i="1"/>
  <c r="BC283" i="1" s="1"/>
  <c r="BE283" i="1"/>
  <c r="BH283" i="1"/>
  <c r="BI283" i="1" s="1"/>
  <c r="BL283" i="1"/>
  <c r="BM283" i="1" s="1"/>
  <c r="BS283" i="1"/>
  <c r="BT283" i="1" s="1"/>
  <c r="BV283" i="1"/>
  <c r="BX283" i="1"/>
  <c r="BZ283" i="1"/>
  <c r="CB283" i="1"/>
  <c r="CD283" i="1"/>
  <c r="G284" i="1"/>
  <c r="H284" i="1" s="1"/>
  <c r="J284" i="1"/>
  <c r="M284" i="1"/>
  <c r="N284" i="1" s="1"/>
  <c r="Q284" i="1"/>
  <c r="R284" i="1" s="1"/>
  <c r="T284" i="1"/>
  <c r="V284" i="1"/>
  <c r="Y284" i="1"/>
  <c r="Z284" i="1" s="1"/>
  <c r="AC284" i="1"/>
  <c r="AD284" i="1" s="1"/>
  <c r="AF284" i="1"/>
  <c r="AK284" i="1"/>
  <c r="AL284" i="1" s="1"/>
  <c r="AN284" i="1"/>
  <c r="AP284" i="1"/>
  <c r="AU284" i="1"/>
  <c r="AV284" i="1" s="1"/>
  <c r="AX284" i="1"/>
  <c r="BB284" i="1"/>
  <c r="BC284" i="1" s="1"/>
  <c r="BE284" i="1"/>
  <c r="BH284" i="1"/>
  <c r="BI284" i="1" s="1"/>
  <c r="BL284" i="1"/>
  <c r="BM284" i="1" s="1"/>
  <c r="BS284" i="1"/>
  <c r="BT284" i="1" s="1"/>
  <c r="BV284" i="1"/>
  <c r="BX284" i="1"/>
  <c r="BZ284" i="1"/>
  <c r="CB284" i="1"/>
  <c r="CD284" i="1"/>
  <c r="G286" i="1"/>
  <c r="H286" i="1" s="1"/>
  <c r="J286" i="1"/>
  <c r="M286" i="1"/>
  <c r="N286" i="1" s="1"/>
  <c r="Q286" i="1"/>
  <c r="R286" i="1" s="1"/>
  <c r="T286" i="1"/>
  <c r="V286" i="1"/>
  <c r="Y286" i="1"/>
  <c r="Z286" i="1" s="1"/>
  <c r="AC286" i="1"/>
  <c r="AD286" i="1" s="1"/>
  <c r="AF286" i="1"/>
  <c r="AK286" i="1"/>
  <c r="AL286" i="1" s="1"/>
  <c r="AN286" i="1"/>
  <c r="AP286" i="1"/>
  <c r="AU286" i="1"/>
  <c r="AV286" i="1" s="1"/>
  <c r="AX286" i="1"/>
  <c r="BB286" i="1"/>
  <c r="BC286" i="1" s="1"/>
  <c r="BE286" i="1"/>
  <c r="BH286" i="1"/>
  <c r="BI286" i="1" s="1"/>
  <c r="BL286" i="1"/>
  <c r="BM286" i="1" s="1"/>
  <c r="BS286" i="1"/>
  <c r="BT286" i="1" s="1"/>
  <c r="BV286" i="1"/>
  <c r="BX286" i="1"/>
  <c r="BZ286" i="1"/>
  <c r="CB286" i="1"/>
  <c r="CD286" i="1"/>
  <c r="G287" i="1"/>
  <c r="H287" i="1" s="1"/>
  <c r="J287" i="1"/>
  <c r="M287" i="1"/>
  <c r="N287" i="1" s="1"/>
  <c r="Q287" i="1"/>
  <c r="R287" i="1" s="1"/>
  <c r="T287" i="1"/>
  <c r="V287" i="1"/>
  <c r="Y287" i="1"/>
  <c r="Z287" i="1" s="1"/>
  <c r="AC287" i="1"/>
  <c r="AD287" i="1" s="1"/>
  <c r="AF287" i="1"/>
  <c r="AK287" i="1"/>
  <c r="AL287" i="1" s="1"/>
  <c r="AN287" i="1"/>
  <c r="AP287" i="1"/>
  <c r="AU287" i="1"/>
  <c r="AV287" i="1" s="1"/>
  <c r="AX287" i="1"/>
  <c r="BB287" i="1"/>
  <c r="BC287" i="1" s="1"/>
  <c r="BE287" i="1"/>
  <c r="BH287" i="1"/>
  <c r="BI287" i="1" s="1"/>
  <c r="BL287" i="1"/>
  <c r="BM287" i="1" s="1"/>
  <c r="BS287" i="1"/>
  <c r="BT287" i="1" s="1"/>
  <c r="BV287" i="1"/>
  <c r="BX287" i="1"/>
  <c r="BZ287" i="1"/>
  <c r="CB287" i="1"/>
  <c r="CD287" i="1"/>
  <c r="G288" i="1"/>
  <c r="H288" i="1" s="1"/>
  <c r="J288" i="1"/>
  <c r="M288" i="1"/>
  <c r="N288" i="1" s="1"/>
  <c r="Q288" i="1"/>
  <c r="R288" i="1" s="1"/>
  <c r="T288" i="1"/>
  <c r="V288" i="1"/>
  <c r="Y288" i="1"/>
  <c r="Z288" i="1" s="1"/>
  <c r="AC288" i="1"/>
  <c r="AD288" i="1" s="1"/>
  <c r="AF288" i="1"/>
  <c r="AK288" i="1"/>
  <c r="AL288" i="1" s="1"/>
  <c r="AN288" i="1"/>
  <c r="AP288" i="1"/>
  <c r="AU288" i="1"/>
  <c r="AV288" i="1" s="1"/>
  <c r="AX288" i="1"/>
  <c r="BB288" i="1"/>
  <c r="BC288" i="1" s="1"/>
  <c r="BE288" i="1"/>
  <c r="BH288" i="1"/>
  <c r="BI288" i="1" s="1"/>
  <c r="BL288" i="1"/>
  <c r="BM288" i="1" s="1"/>
  <c r="BS288" i="1"/>
  <c r="BT288" i="1" s="1"/>
  <c r="BV288" i="1"/>
  <c r="BX288" i="1"/>
  <c r="BZ288" i="1"/>
  <c r="CB288" i="1"/>
  <c r="CD288" i="1"/>
  <c r="G290" i="1"/>
  <c r="H290" i="1" s="1"/>
  <c r="J290" i="1"/>
  <c r="M290" i="1"/>
  <c r="N290" i="1" s="1"/>
  <c r="Q290" i="1"/>
  <c r="R290" i="1" s="1"/>
  <c r="T290" i="1"/>
  <c r="V290" i="1"/>
  <c r="Y290" i="1"/>
  <c r="Z290" i="1" s="1"/>
  <c r="AC290" i="1"/>
  <c r="AD290" i="1" s="1"/>
  <c r="AF290" i="1"/>
  <c r="AK290" i="1"/>
  <c r="AL290" i="1" s="1"/>
  <c r="AN290" i="1"/>
  <c r="AP290" i="1"/>
  <c r="AU290" i="1"/>
  <c r="AV290" i="1" s="1"/>
  <c r="AX290" i="1"/>
  <c r="BB290" i="1"/>
  <c r="BC290" i="1" s="1"/>
  <c r="BE290" i="1"/>
  <c r="BH290" i="1"/>
  <c r="BI290" i="1" s="1"/>
  <c r="BL290" i="1"/>
  <c r="BM290" i="1" s="1"/>
  <c r="BS290" i="1"/>
  <c r="BT290" i="1" s="1"/>
  <c r="BV290" i="1"/>
  <c r="BX290" i="1"/>
  <c r="BZ290" i="1"/>
  <c r="CB290" i="1"/>
  <c r="CD290" i="1"/>
  <c r="G292" i="1"/>
  <c r="H292" i="1" s="1"/>
  <c r="J292" i="1"/>
  <c r="M292" i="1"/>
  <c r="N292" i="1" s="1"/>
  <c r="Q292" i="1"/>
  <c r="R292" i="1" s="1"/>
  <c r="T292" i="1"/>
  <c r="V292" i="1"/>
  <c r="Y292" i="1"/>
  <c r="Z292" i="1" s="1"/>
  <c r="AC292" i="1"/>
  <c r="AD292" i="1" s="1"/>
  <c r="AF292" i="1"/>
  <c r="AK292" i="1"/>
  <c r="AL292" i="1" s="1"/>
  <c r="AN292" i="1"/>
  <c r="AP292" i="1"/>
  <c r="AU292" i="1"/>
  <c r="AV292" i="1" s="1"/>
  <c r="AX292" i="1"/>
  <c r="BB292" i="1"/>
  <c r="BC292" i="1" s="1"/>
  <c r="BE292" i="1"/>
  <c r="BH292" i="1"/>
  <c r="BI292" i="1" s="1"/>
  <c r="BL292" i="1"/>
  <c r="BM292" i="1" s="1"/>
  <c r="BS292" i="1"/>
  <c r="BT292" i="1" s="1"/>
  <c r="BV292" i="1"/>
  <c r="BX292" i="1"/>
  <c r="BZ292" i="1"/>
  <c r="CB292" i="1"/>
  <c r="CD292" i="1"/>
  <c r="G293" i="1"/>
  <c r="H293" i="1" s="1"/>
  <c r="J293" i="1"/>
  <c r="M293" i="1"/>
  <c r="N293" i="1" s="1"/>
  <c r="Q293" i="1"/>
  <c r="R293" i="1" s="1"/>
  <c r="T293" i="1"/>
  <c r="V293" i="1"/>
  <c r="Y293" i="1"/>
  <c r="Z293" i="1" s="1"/>
  <c r="AC293" i="1"/>
  <c r="AD293" i="1" s="1"/>
  <c r="AF293" i="1"/>
  <c r="AK293" i="1"/>
  <c r="AL293" i="1" s="1"/>
  <c r="AN293" i="1"/>
  <c r="AP293" i="1"/>
  <c r="AU293" i="1"/>
  <c r="AV293" i="1" s="1"/>
  <c r="AX293" i="1"/>
  <c r="BB293" i="1"/>
  <c r="BC293" i="1" s="1"/>
  <c r="BE293" i="1"/>
  <c r="BH293" i="1"/>
  <c r="BI293" i="1" s="1"/>
  <c r="BL293" i="1"/>
  <c r="BM293" i="1" s="1"/>
  <c r="BS293" i="1"/>
  <c r="BT293" i="1" s="1"/>
  <c r="BV293" i="1"/>
  <c r="BX293" i="1"/>
  <c r="BZ293" i="1"/>
  <c r="CB293" i="1"/>
  <c r="CD293" i="1"/>
  <c r="G295" i="1"/>
  <c r="H295" i="1" s="1"/>
  <c r="J295" i="1"/>
  <c r="M295" i="1"/>
  <c r="N295" i="1" s="1"/>
  <c r="Q295" i="1"/>
  <c r="R295" i="1" s="1"/>
  <c r="T295" i="1"/>
  <c r="V295" i="1"/>
  <c r="Y295" i="1"/>
  <c r="Z295" i="1" s="1"/>
  <c r="AC295" i="1"/>
  <c r="AD295" i="1" s="1"/>
  <c r="AF295" i="1"/>
  <c r="AK295" i="1"/>
  <c r="AL295" i="1" s="1"/>
  <c r="AN295" i="1"/>
  <c r="AP295" i="1"/>
  <c r="AU295" i="1"/>
  <c r="AV295" i="1" s="1"/>
  <c r="AX295" i="1"/>
  <c r="BB295" i="1"/>
  <c r="BC295" i="1" s="1"/>
  <c r="BE295" i="1"/>
  <c r="BH295" i="1"/>
  <c r="BI295" i="1" s="1"/>
  <c r="BL295" i="1"/>
  <c r="BM295" i="1" s="1"/>
  <c r="BS295" i="1"/>
  <c r="BT295" i="1" s="1"/>
  <c r="BV295" i="1"/>
  <c r="BX295" i="1"/>
  <c r="BZ295" i="1"/>
  <c r="CB295" i="1"/>
  <c r="CD295" i="1"/>
  <c r="G294" i="1"/>
  <c r="H294" i="1" s="1"/>
  <c r="J294" i="1"/>
  <c r="M294" i="1"/>
  <c r="N294" i="1" s="1"/>
  <c r="Q294" i="1"/>
  <c r="R294" i="1" s="1"/>
  <c r="T294" i="1"/>
  <c r="V294" i="1"/>
  <c r="Y294" i="1"/>
  <c r="Z294" i="1" s="1"/>
  <c r="AC294" i="1"/>
  <c r="AD294" i="1" s="1"/>
  <c r="AF294" i="1"/>
  <c r="AK294" i="1"/>
  <c r="AL294" i="1" s="1"/>
  <c r="AN294" i="1"/>
  <c r="AP294" i="1"/>
  <c r="AU294" i="1"/>
  <c r="AV294" i="1" s="1"/>
  <c r="AX294" i="1"/>
  <c r="BB294" i="1"/>
  <c r="BC294" i="1" s="1"/>
  <c r="BE294" i="1"/>
  <c r="BH294" i="1"/>
  <c r="BI294" i="1" s="1"/>
  <c r="BL294" i="1"/>
  <c r="BM294" i="1" s="1"/>
  <c r="BS294" i="1"/>
  <c r="BT294" i="1" s="1"/>
  <c r="BV294" i="1"/>
  <c r="BX294" i="1"/>
  <c r="BZ294" i="1"/>
  <c r="CB294" i="1"/>
  <c r="CD294" i="1"/>
  <c r="G300" i="1"/>
  <c r="H300" i="1" s="1"/>
  <c r="J300" i="1"/>
  <c r="M300" i="1"/>
  <c r="N300" i="1" s="1"/>
  <c r="Q300" i="1"/>
  <c r="R300" i="1" s="1"/>
  <c r="T300" i="1"/>
  <c r="V300" i="1"/>
  <c r="Y300" i="1"/>
  <c r="Z300" i="1" s="1"/>
  <c r="AC300" i="1"/>
  <c r="AD300" i="1" s="1"/>
  <c r="AF300" i="1"/>
  <c r="AK300" i="1"/>
  <c r="AL300" i="1" s="1"/>
  <c r="AN300" i="1"/>
  <c r="AP300" i="1"/>
  <c r="AU300" i="1"/>
  <c r="AV300" i="1" s="1"/>
  <c r="AX300" i="1"/>
  <c r="BB300" i="1"/>
  <c r="BC300" i="1" s="1"/>
  <c r="BE300" i="1"/>
  <c r="BH300" i="1"/>
  <c r="BI300" i="1" s="1"/>
  <c r="BL300" i="1"/>
  <c r="BM300" i="1" s="1"/>
  <c r="BS300" i="1"/>
  <c r="BT300" i="1" s="1"/>
  <c r="BV300" i="1"/>
  <c r="BX300" i="1"/>
  <c r="BZ300" i="1"/>
  <c r="CB300" i="1"/>
  <c r="CD300" i="1"/>
  <c r="G303" i="1"/>
  <c r="H303" i="1" s="1"/>
  <c r="J303" i="1"/>
  <c r="M303" i="1"/>
  <c r="N303" i="1" s="1"/>
  <c r="Q303" i="1"/>
  <c r="R303" i="1" s="1"/>
  <c r="T303" i="1"/>
  <c r="V303" i="1"/>
  <c r="Y303" i="1"/>
  <c r="Z303" i="1" s="1"/>
  <c r="AC303" i="1"/>
  <c r="AD303" i="1" s="1"/>
  <c r="AF303" i="1"/>
  <c r="AK303" i="1"/>
  <c r="AL303" i="1" s="1"/>
  <c r="AN303" i="1"/>
  <c r="AP303" i="1"/>
  <c r="AU303" i="1"/>
  <c r="AV303" i="1" s="1"/>
  <c r="AX303" i="1"/>
  <c r="BB303" i="1"/>
  <c r="BC303" i="1" s="1"/>
  <c r="BE303" i="1"/>
  <c r="BH303" i="1"/>
  <c r="BI303" i="1" s="1"/>
  <c r="BL303" i="1"/>
  <c r="BM303" i="1" s="1"/>
  <c r="BS303" i="1"/>
  <c r="BT303" i="1" s="1"/>
  <c r="BV303" i="1"/>
  <c r="BX303" i="1"/>
  <c r="BZ303" i="1"/>
  <c r="CB303" i="1"/>
  <c r="CD303" i="1"/>
  <c r="G298" i="1"/>
  <c r="H298" i="1" s="1"/>
  <c r="J298" i="1"/>
  <c r="M298" i="1"/>
  <c r="N298" i="1" s="1"/>
  <c r="Q298" i="1"/>
  <c r="R298" i="1" s="1"/>
  <c r="T298" i="1"/>
  <c r="V298" i="1"/>
  <c r="Y298" i="1"/>
  <c r="Z298" i="1" s="1"/>
  <c r="AC298" i="1"/>
  <c r="AD298" i="1" s="1"/>
  <c r="AF298" i="1"/>
  <c r="AK298" i="1"/>
  <c r="AL298" i="1" s="1"/>
  <c r="AN298" i="1"/>
  <c r="AP298" i="1"/>
  <c r="AU298" i="1"/>
  <c r="AV298" i="1" s="1"/>
  <c r="AX298" i="1"/>
  <c r="BB298" i="1"/>
  <c r="BC298" i="1" s="1"/>
  <c r="BE298" i="1"/>
  <c r="BH298" i="1"/>
  <c r="BI298" i="1" s="1"/>
  <c r="BL298" i="1"/>
  <c r="BM298" i="1" s="1"/>
  <c r="BS298" i="1"/>
  <c r="BT298" i="1" s="1"/>
  <c r="BV298" i="1"/>
  <c r="BX298" i="1"/>
  <c r="BZ298" i="1"/>
  <c r="CB298" i="1"/>
  <c r="CD298" i="1"/>
  <c r="G301" i="1"/>
  <c r="H301" i="1" s="1"/>
  <c r="J301" i="1"/>
  <c r="M301" i="1"/>
  <c r="N301" i="1" s="1"/>
  <c r="Q301" i="1"/>
  <c r="R301" i="1" s="1"/>
  <c r="T301" i="1"/>
  <c r="V301" i="1"/>
  <c r="Y301" i="1"/>
  <c r="Z301" i="1" s="1"/>
  <c r="AC301" i="1"/>
  <c r="AD301" i="1" s="1"/>
  <c r="AF301" i="1"/>
  <c r="AK301" i="1"/>
  <c r="AL301" i="1" s="1"/>
  <c r="AN301" i="1"/>
  <c r="AP301" i="1"/>
  <c r="AU301" i="1"/>
  <c r="AV301" i="1" s="1"/>
  <c r="AX301" i="1"/>
  <c r="BB301" i="1"/>
  <c r="BC301" i="1" s="1"/>
  <c r="BE301" i="1"/>
  <c r="BH301" i="1"/>
  <c r="BI301" i="1" s="1"/>
  <c r="BL301" i="1"/>
  <c r="BM301" i="1" s="1"/>
  <c r="BS301" i="1"/>
  <c r="BT301" i="1" s="1"/>
  <c r="BV301" i="1"/>
  <c r="BX301" i="1"/>
  <c r="BZ301" i="1"/>
  <c r="CB301" i="1"/>
  <c r="CD301" i="1"/>
  <c r="G297" i="1"/>
  <c r="H297" i="1" s="1"/>
  <c r="J297" i="1"/>
  <c r="M297" i="1"/>
  <c r="N297" i="1" s="1"/>
  <c r="Q297" i="1"/>
  <c r="R297" i="1" s="1"/>
  <c r="T297" i="1"/>
  <c r="V297" i="1"/>
  <c r="Y297" i="1"/>
  <c r="Z297" i="1" s="1"/>
  <c r="AC297" i="1"/>
  <c r="AD297" i="1" s="1"/>
  <c r="AF297" i="1"/>
  <c r="AK297" i="1"/>
  <c r="AL297" i="1" s="1"/>
  <c r="AN297" i="1"/>
  <c r="AP297" i="1"/>
  <c r="AU297" i="1"/>
  <c r="AV297" i="1" s="1"/>
  <c r="AX297" i="1"/>
  <c r="BB297" i="1"/>
  <c r="BC297" i="1" s="1"/>
  <c r="BE297" i="1"/>
  <c r="BH297" i="1"/>
  <c r="BI297" i="1" s="1"/>
  <c r="BL297" i="1"/>
  <c r="BM297" i="1" s="1"/>
  <c r="BS297" i="1"/>
  <c r="BT297" i="1" s="1"/>
  <c r="BV297" i="1"/>
  <c r="BX297" i="1"/>
  <c r="BZ297" i="1"/>
  <c r="CB297" i="1"/>
  <c r="CD297" i="1"/>
  <c r="G302" i="1"/>
  <c r="H302" i="1" s="1"/>
  <c r="J302" i="1"/>
  <c r="M302" i="1"/>
  <c r="N302" i="1" s="1"/>
  <c r="Q302" i="1"/>
  <c r="R302" i="1" s="1"/>
  <c r="T302" i="1"/>
  <c r="V302" i="1"/>
  <c r="Y302" i="1"/>
  <c r="Z302" i="1" s="1"/>
  <c r="AC302" i="1"/>
  <c r="AD302" i="1" s="1"/>
  <c r="AF302" i="1"/>
  <c r="AK302" i="1"/>
  <c r="AL302" i="1" s="1"/>
  <c r="AN302" i="1"/>
  <c r="AP302" i="1"/>
  <c r="AU302" i="1"/>
  <c r="AV302" i="1" s="1"/>
  <c r="AX302" i="1"/>
  <c r="BB302" i="1"/>
  <c r="BC302" i="1" s="1"/>
  <c r="BE302" i="1"/>
  <c r="BH302" i="1"/>
  <c r="BI302" i="1" s="1"/>
  <c r="BL302" i="1"/>
  <c r="BM302" i="1" s="1"/>
  <c r="BS302" i="1"/>
  <c r="BT302" i="1" s="1"/>
  <c r="BV302" i="1"/>
  <c r="BX302" i="1"/>
  <c r="BZ302" i="1"/>
  <c r="CB302" i="1"/>
  <c r="CD302" i="1"/>
  <c r="G299" i="1"/>
  <c r="H299" i="1" s="1"/>
  <c r="J299" i="1"/>
  <c r="M299" i="1"/>
  <c r="N299" i="1" s="1"/>
  <c r="Q299" i="1"/>
  <c r="R299" i="1" s="1"/>
  <c r="T299" i="1"/>
  <c r="V299" i="1"/>
  <c r="Y299" i="1"/>
  <c r="Z299" i="1" s="1"/>
  <c r="AC299" i="1"/>
  <c r="AD299" i="1" s="1"/>
  <c r="AF299" i="1"/>
  <c r="AK299" i="1"/>
  <c r="AL299" i="1" s="1"/>
  <c r="AN299" i="1"/>
  <c r="AP299" i="1"/>
  <c r="AU299" i="1"/>
  <c r="AV299" i="1" s="1"/>
  <c r="AX299" i="1"/>
  <c r="BB299" i="1"/>
  <c r="BC299" i="1" s="1"/>
  <c r="BE299" i="1"/>
  <c r="BH299" i="1"/>
  <c r="BI299" i="1" s="1"/>
  <c r="BL299" i="1"/>
  <c r="BM299" i="1" s="1"/>
  <c r="BS299" i="1"/>
  <c r="BT299" i="1" s="1"/>
  <c r="BV299" i="1"/>
  <c r="BX299" i="1"/>
  <c r="BZ299" i="1"/>
  <c r="CB299" i="1"/>
  <c r="CD299" i="1"/>
  <c r="G305" i="1"/>
  <c r="H305" i="1" s="1"/>
  <c r="J305" i="1"/>
  <c r="M305" i="1"/>
  <c r="N305" i="1" s="1"/>
  <c r="Q305" i="1"/>
  <c r="R305" i="1" s="1"/>
  <c r="T305" i="1"/>
  <c r="V305" i="1"/>
  <c r="Y305" i="1"/>
  <c r="Z305" i="1" s="1"/>
  <c r="AC305" i="1"/>
  <c r="AD305" i="1" s="1"/>
  <c r="AF305" i="1"/>
  <c r="AK305" i="1"/>
  <c r="AL305" i="1" s="1"/>
  <c r="AN305" i="1"/>
  <c r="AP305" i="1"/>
  <c r="AU305" i="1"/>
  <c r="AV305" i="1" s="1"/>
  <c r="AX305" i="1"/>
  <c r="BB305" i="1"/>
  <c r="BC305" i="1" s="1"/>
  <c r="BE305" i="1"/>
  <c r="BH305" i="1"/>
  <c r="BI305" i="1" s="1"/>
  <c r="BL305" i="1"/>
  <c r="BM305" i="1" s="1"/>
  <c r="BS305" i="1"/>
  <c r="BT305" i="1" s="1"/>
  <c r="BV305" i="1"/>
  <c r="BX305" i="1"/>
  <c r="BZ305" i="1"/>
  <c r="CB305" i="1"/>
  <c r="CD305" i="1"/>
  <c r="H304" i="1"/>
  <c r="J304" i="1"/>
  <c r="M304" i="1"/>
  <c r="N304" i="1" s="1"/>
  <c r="Q304" i="1"/>
  <c r="R304" i="1" s="1"/>
  <c r="T304" i="1"/>
  <c r="V304" i="1"/>
  <c r="Y304" i="1"/>
  <c r="Z304" i="1" s="1"/>
  <c r="AC304" i="1"/>
  <c r="AD304" i="1" s="1"/>
  <c r="AF304" i="1"/>
  <c r="AK304" i="1"/>
  <c r="AL304" i="1" s="1"/>
  <c r="AN304" i="1"/>
  <c r="AP304" i="1"/>
  <c r="AU304" i="1"/>
  <c r="AV304" i="1" s="1"/>
  <c r="AX304" i="1"/>
  <c r="BB304" i="1"/>
  <c r="BC304" i="1" s="1"/>
  <c r="BE304" i="1"/>
  <c r="BH304" i="1"/>
  <c r="BI304" i="1" s="1"/>
  <c r="BL304" i="1"/>
  <c r="BM304" i="1" s="1"/>
  <c r="BS304" i="1"/>
  <c r="BT304" i="1" s="1"/>
  <c r="BV304" i="1"/>
  <c r="BX304" i="1"/>
  <c r="BZ304" i="1"/>
  <c r="CB304" i="1"/>
  <c r="CD304" i="1"/>
  <c r="G296" i="1"/>
  <c r="H296" i="1" s="1"/>
  <c r="J296" i="1"/>
  <c r="M296" i="1"/>
  <c r="N296" i="1" s="1"/>
  <c r="Q296" i="1"/>
  <c r="R296" i="1" s="1"/>
  <c r="T296" i="1"/>
  <c r="V296" i="1"/>
  <c r="Y296" i="1"/>
  <c r="Z296" i="1" s="1"/>
  <c r="AC296" i="1"/>
  <c r="AD296" i="1" s="1"/>
  <c r="AF296" i="1"/>
  <c r="AK296" i="1"/>
  <c r="AL296" i="1" s="1"/>
  <c r="AN296" i="1"/>
  <c r="AP296" i="1"/>
  <c r="AU296" i="1"/>
  <c r="AV296" i="1" s="1"/>
  <c r="AX296" i="1"/>
  <c r="BB296" i="1"/>
  <c r="BC296" i="1" s="1"/>
  <c r="BE296" i="1"/>
  <c r="BH296" i="1"/>
  <c r="BI296" i="1" s="1"/>
  <c r="BL296" i="1"/>
  <c r="BM296" i="1" s="1"/>
  <c r="BS296" i="1"/>
  <c r="BT296" i="1" s="1"/>
  <c r="BV296" i="1"/>
  <c r="BX296" i="1"/>
  <c r="BZ296" i="1"/>
  <c r="CB296" i="1"/>
  <c r="CD296" i="1"/>
  <c r="G306" i="1"/>
  <c r="H306" i="1" s="1"/>
  <c r="J306" i="1"/>
  <c r="M306" i="1"/>
  <c r="N306" i="1" s="1"/>
  <c r="Q306" i="1"/>
  <c r="R306" i="1" s="1"/>
  <c r="T306" i="1"/>
  <c r="V306" i="1"/>
  <c r="Y306" i="1"/>
  <c r="Z306" i="1" s="1"/>
  <c r="AC306" i="1"/>
  <c r="AD306" i="1" s="1"/>
  <c r="AF306" i="1"/>
  <c r="AK306" i="1"/>
  <c r="AL306" i="1" s="1"/>
  <c r="AN306" i="1"/>
  <c r="AP306" i="1"/>
  <c r="AU306" i="1"/>
  <c r="AV306" i="1" s="1"/>
  <c r="AX306" i="1"/>
  <c r="BB306" i="1"/>
  <c r="BC306" i="1" s="1"/>
  <c r="BE306" i="1"/>
  <c r="BH306" i="1"/>
  <c r="BI306" i="1" s="1"/>
  <c r="BL306" i="1"/>
  <c r="BM306" i="1" s="1"/>
  <c r="BS306" i="1"/>
  <c r="BT306" i="1" s="1"/>
  <c r="BV306" i="1"/>
  <c r="BX306" i="1"/>
  <c r="BZ306" i="1"/>
  <c r="CB306" i="1"/>
  <c r="CD306" i="1"/>
  <c r="G307" i="1"/>
  <c r="H307" i="1" s="1"/>
  <c r="J307" i="1"/>
  <c r="M307" i="1"/>
  <c r="N307" i="1" s="1"/>
  <c r="Q307" i="1"/>
  <c r="R307" i="1" s="1"/>
  <c r="T307" i="1"/>
  <c r="V307" i="1"/>
  <c r="Y307" i="1"/>
  <c r="Z307" i="1" s="1"/>
  <c r="AC307" i="1"/>
  <c r="AD307" i="1" s="1"/>
  <c r="AF307" i="1"/>
  <c r="AK307" i="1"/>
  <c r="AL307" i="1" s="1"/>
  <c r="AN307" i="1"/>
  <c r="AP307" i="1"/>
  <c r="AU307" i="1"/>
  <c r="AV307" i="1" s="1"/>
  <c r="AX307" i="1"/>
  <c r="BB307" i="1"/>
  <c r="BC307" i="1" s="1"/>
  <c r="BE307" i="1"/>
  <c r="BH307" i="1"/>
  <c r="BI307" i="1" s="1"/>
  <c r="BL307" i="1"/>
  <c r="BM307" i="1" s="1"/>
  <c r="BS307" i="1"/>
  <c r="BT307" i="1" s="1"/>
  <c r="BV307" i="1"/>
  <c r="BX307" i="1"/>
  <c r="BZ307" i="1"/>
  <c r="CB307" i="1"/>
  <c r="CD307" i="1"/>
  <c r="G308" i="1"/>
  <c r="H308" i="1" s="1"/>
  <c r="J308" i="1"/>
  <c r="M308" i="1"/>
  <c r="N308" i="1" s="1"/>
  <c r="Q308" i="1"/>
  <c r="R308" i="1" s="1"/>
  <c r="T308" i="1"/>
  <c r="V308" i="1"/>
  <c r="Y308" i="1"/>
  <c r="Z308" i="1" s="1"/>
  <c r="AC308" i="1"/>
  <c r="AD308" i="1" s="1"/>
  <c r="AF308" i="1"/>
  <c r="AK308" i="1"/>
  <c r="AL308" i="1" s="1"/>
  <c r="AN308" i="1"/>
  <c r="AP308" i="1"/>
  <c r="AU308" i="1"/>
  <c r="AV308" i="1" s="1"/>
  <c r="AX308" i="1"/>
  <c r="BB308" i="1"/>
  <c r="BC308" i="1" s="1"/>
  <c r="BE308" i="1"/>
  <c r="BH308" i="1"/>
  <c r="BI308" i="1" s="1"/>
  <c r="BL308" i="1"/>
  <c r="BM308" i="1" s="1"/>
  <c r="BS308" i="1"/>
  <c r="BT308" i="1" s="1"/>
  <c r="BV308" i="1"/>
  <c r="BX308" i="1"/>
  <c r="BZ308" i="1"/>
  <c r="CB308" i="1"/>
  <c r="CD308" i="1"/>
  <c r="C309" i="1"/>
  <c r="D309" i="1"/>
  <c r="E309" i="1"/>
  <c r="F309" i="1"/>
  <c r="K309" i="1"/>
  <c r="L309" i="1"/>
  <c r="O309" i="1"/>
  <c r="P309" i="1"/>
  <c r="S309" i="1"/>
  <c r="W309" i="1"/>
  <c r="AA309" i="1"/>
  <c r="AB309" i="1"/>
  <c r="AG309" i="1"/>
  <c r="AH309" i="1"/>
  <c r="AI309" i="1"/>
  <c r="AJ309" i="1"/>
  <c r="AQ309" i="1"/>
  <c r="AR309" i="1"/>
  <c r="AS309" i="1"/>
  <c r="AT309" i="1"/>
  <c r="BF309" i="1"/>
  <c r="BG309" i="1"/>
  <c r="BJ309" i="1"/>
  <c r="CG237" i="1" l="1"/>
  <c r="CG235" i="1"/>
  <c r="CG217" i="1"/>
  <c r="CG213" i="1"/>
  <c r="CG211" i="1"/>
  <c r="CG202" i="1"/>
  <c r="CG196" i="1"/>
  <c r="CG187" i="1"/>
  <c r="CG179" i="1"/>
  <c r="CG177" i="1"/>
  <c r="CG169" i="1"/>
  <c r="CG171" i="1"/>
  <c r="CG162" i="1"/>
  <c r="CG150" i="1"/>
  <c r="CG238" i="1"/>
  <c r="CG229" i="1"/>
  <c r="CG240" i="1"/>
  <c r="CG230" i="1"/>
  <c r="CG216" i="1"/>
  <c r="CG215" i="1"/>
  <c r="CG210" i="1"/>
  <c r="CG209" i="1"/>
  <c r="CG207" i="1"/>
  <c r="CG206" i="1"/>
  <c r="CG205" i="1"/>
  <c r="CG204" i="1"/>
  <c r="CG201" i="1"/>
  <c r="CG199" i="1"/>
  <c r="CG195" i="1"/>
  <c r="CG194" i="1"/>
  <c r="CG193" i="1"/>
  <c r="CG192" i="1"/>
  <c r="CG190" i="1"/>
  <c r="CG189" i="1"/>
  <c r="CG188" i="1"/>
  <c r="CG186" i="1"/>
  <c r="CG185" i="1"/>
  <c r="CG184" i="1"/>
  <c r="CG183" i="1"/>
  <c r="CG182" i="1"/>
  <c r="CG181" i="1"/>
  <c r="CG180" i="1"/>
  <c r="CG178" i="1"/>
  <c r="CG174" i="1"/>
  <c r="CG176" i="1"/>
  <c r="CG175" i="1"/>
  <c r="CG173" i="1"/>
  <c r="CG166" i="1"/>
  <c r="CG161" i="1"/>
  <c r="CG163" i="1"/>
  <c r="CG159" i="1"/>
  <c r="CG152" i="1"/>
  <c r="CG13" i="1"/>
  <c r="CG227" i="1"/>
  <c r="CG224" i="1"/>
  <c r="CG223" i="1"/>
  <c r="CG221" i="1"/>
  <c r="CG220" i="1"/>
  <c r="CG219" i="1"/>
  <c r="CG218" i="1"/>
  <c r="CG214" i="1"/>
  <c r="CG212" i="1"/>
  <c r="CG208" i="1"/>
  <c r="CG203" i="1"/>
  <c r="CG200" i="1"/>
  <c r="CG198" i="1"/>
  <c r="CG197" i="1"/>
  <c r="CG191" i="1"/>
  <c r="CG172" i="1"/>
  <c r="CG170" i="1"/>
  <c r="CG168" i="1"/>
  <c r="CG167" i="1"/>
  <c r="CG165" i="1"/>
  <c r="CG164" i="1"/>
  <c r="CG160" i="1"/>
  <c r="CG155" i="1"/>
  <c r="CG308" i="1"/>
  <c r="CG307" i="1"/>
  <c r="CG306" i="1"/>
  <c r="CG296" i="1"/>
  <c r="CG304" i="1"/>
  <c r="CG305" i="1"/>
  <c r="CG299" i="1"/>
  <c r="CG302" i="1"/>
  <c r="CG297" i="1"/>
  <c r="CG301" i="1"/>
  <c r="CG298" i="1"/>
  <c r="CG303" i="1"/>
  <c r="CG300" i="1"/>
  <c r="CG294" i="1"/>
  <c r="CG295" i="1"/>
  <c r="CG293" i="1"/>
  <c r="CG292" i="1"/>
  <c r="CG290" i="1"/>
  <c r="CG288" i="1"/>
  <c r="CG287" i="1"/>
  <c r="CG286" i="1"/>
  <c r="CG284" i="1"/>
  <c r="CG283" i="1"/>
  <c r="CG281" i="1"/>
  <c r="CG280" i="1"/>
  <c r="CG279" i="1"/>
  <c r="CG278" i="1"/>
  <c r="CG291" i="1"/>
  <c r="CG289" i="1"/>
  <c r="CG285" i="1"/>
  <c r="CG277" i="1"/>
  <c r="CG20" i="1"/>
  <c r="CG69" i="1"/>
  <c r="CG67" i="1"/>
  <c r="CG64" i="1"/>
  <c r="CG66" i="1"/>
  <c r="CG65" i="1"/>
  <c r="CG68" i="1"/>
  <c r="CG63" i="1"/>
  <c r="CG62" i="1"/>
  <c r="CG61" i="1"/>
  <c r="CG60" i="1"/>
  <c r="CG59" i="1"/>
  <c r="CG58" i="1"/>
  <c r="CG57" i="1"/>
  <c r="CG56" i="1"/>
  <c r="CG55" i="1"/>
  <c r="CG54" i="1"/>
  <c r="CG53" i="1"/>
  <c r="CG52" i="1"/>
  <c r="CG51" i="1"/>
  <c r="CG50" i="1"/>
  <c r="CG49" i="1"/>
  <c r="CG48" i="1"/>
  <c r="CG47" i="1"/>
  <c r="CG46" i="1"/>
  <c r="CG45" i="1"/>
  <c r="CG44" i="1"/>
  <c r="CG43" i="1"/>
  <c r="CG42" i="1"/>
  <c r="CG41" i="1"/>
  <c r="CG40" i="1"/>
  <c r="CG39" i="1"/>
  <c r="CG38" i="1"/>
  <c r="CG37" i="1"/>
  <c r="CG36" i="1"/>
  <c r="CG35" i="1"/>
  <c r="CG34" i="1"/>
  <c r="CG33" i="1"/>
  <c r="CG32" i="1"/>
  <c r="CG31" i="1"/>
  <c r="CG30" i="1"/>
  <c r="CG29" i="1"/>
  <c r="CG28" i="1"/>
  <c r="CG27" i="1"/>
  <c r="CG23" i="1"/>
  <c r="CG24" i="1"/>
  <c r="CG26" i="1"/>
  <c r="CG25" i="1"/>
  <c r="CG16" i="1"/>
  <c r="CG15" i="1"/>
  <c r="CG21" i="1"/>
  <c r="CG282" i="1"/>
  <c r="CG276" i="1"/>
  <c r="CG275" i="1"/>
  <c r="CG274" i="1"/>
  <c r="CG273" i="1"/>
  <c r="CG268" i="1"/>
  <c r="CG263" i="1"/>
  <c r="CG262" i="1"/>
  <c r="CG258" i="1"/>
  <c r="CG255" i="1"/>
  <c r="CG254" i="1"/>
  <c r="CG253" i="1"/>
  <c r="CG248" i="1"/>
  <c r="CG246" i="1"/>
  <c r="CG242" i="1"/>
  <c r="CG241" i="1"/>
  <c r="CG232" i="1"/>
  <c r="CG233" i="1"/>
  <c r="CG236" i="1"/>
  <c r="CG234" i="1"/>
  <c r="CG133" i="1"/>
  <c r="CG131" i="1"/>
  <c r="CG130" i="1"/>
  <c r="CG129" i="1"/>
  <c r="CG128" i="1"/>
  <c r="CG127" i="1"/>
  <c r="CG126" i="1"/>
  <c r="CG123" i="1"/>
  <c r="CG120" i="1"/>
  <c r="CG115" i="1"/>
  <c r="CG113" i="1"/>
  <c r="CG114" i="1"/>
  <c r="CG125" i="1"/>
  <c r="CG122" i="1"/>
  <c r="CG121" i="1"/>
  <c r="CG119" i="1"/>
  <c r="CG118" i="1"/>
  <c r="CG117" i="1"/>
  <c r="CG116" i="1"/>
  <c r="CG112" i="1"/>
  <c r="CG111" i="1"/>
  <c r="CG110" i="1"/>
  <c r="CG109" i="1"/>
  <c r="CG106" i="1"/>
  <c r="CG103" i="1"/>
  <c r="CG102" i="1"/>
  <c r="CG98" i="1"/>
  <c r="CG108" i="1"/>
  <c r="CG99" i="1"/>
  <c r="CG105" i="1"/>
  <c r="CG104" i="1"/>
  <c r="CG101" i="1"/>
  <c r="CG100" i="1"/>
  <c r="CG97" i="1"/>
  <c r="CG96" i="1"/>
  <c r="CG95" i="1"/>
  <c r="CG94" i="1"/>
  <c r="CG93" i="1"/>
  <c r="CG92" i="1"/>
  <c r="CG91" i="1"/>
  <c r="CG90" i="1"/>
  <c r="CG89" i="1"/>
  <c r="CG88" i="1"/>
  <c r="CG87" i="1"/>
  <c r="CG86" i="1"/>
  <c r="CG85" i="1"/>
  <c r="CG84" i="1"/>
  <c r="CG83" i="1"/>
  <c r="CG82" i="1"/>
  <c r="CG81" i="1"/>
  <c r="CG80" i="1"/>
  <c r="CG79" i="1"/>
  <c r="CG78" i="1"/>
  <c r="CG77" i="1"/>
  <c r="CG76" i="1"/>
  <c r="CG75" i="1"/>
  <c r="CG74" i="1"/>
  <c r="CG73" i="1"/>
  <c r="CG72" i="1"/>
  <c r="CG71" i="1"/>
  <c r="CG70" i="1"/>
  <c r="CG19" i="1"/>
  <c r="CG18" i="1"/>
  <c r="CG17" i="1"/>
  <c r="CG22" i="1"/>
  <c r="CG272" i="1"/>
  <c r="CG271" i="1"/>
  <c r="CG270" i="1"/>
  <c r="CG269" i="1"/>
  <c r="CG267" i="1"/>
  <c r="CG266" i="1"/>
  <c r="CG265" i="1"/>
  <c r="CG264" i="1"/>
  <c r="CG261" i="1"/>
  <c r="CG260" i="1"/>
  <c r="CG259" i="1"/>
  <c r="CG257" i="1"/>
  <c r="CG256" i="1"/>
  <c r="CG252" i="1"/>
  <c r="CG250" i="1"/>
  <c r="CG249" i="1"/>
  <c r="CG247" i="1"/>
  <c r="CG245" i="1"/>
  <c r="CG244" i="1"/>
  <c r="CG251" i="1"/>
  <c r="CG243" i="1"/>
  <c r="CG226" i="1"/>
  <c r="CG228" i="1"/>
  <c r="CG225" i="1"/>
  <c r="CG239" i="1"/>
  <c r="CG222" i="1"/>
  <c r="CG132" i="1"/>
  <c r="CG124" i="1"/>
  <c r="CG149" i="1"/>
  <c r="CG148" i="1"/>
  <c r="CG147" i="1"/>
  <c r="CG144" i="1"/>
  <c r="CG157" i="1"/>
  <c r="CG158" i="1"/>
  <c r="CG156" i="1"/>
  <c r="CG154" i="1"/>
  <c r="CG153" i="1"/>
  <c r="CG151" i="1"/>
  <c r="CG146" i="1"/>
  <c r="CG145" i="1"/>
  <c r="CG143" i="1"/>
  <c r="CG142" i="1"/>
  <c r="CG141" i="1"/>
  <c r="CG140" i="1"/>
  <c r="CG137" i="1"/>
  <c r="CG135" i="1"/>
  <c r="CG139" i="1"/>
  <c r="CG138" i="1"/>
  <c r="CG136" i="1"/>
  <c r="CG134" i="1"/>
  <c r="CG12" i="1"/>
  <c r="CG11" i="1"/>
  <c r="CG9" i="1"/>
  <c r="CG10" i="1"/>
  <c r="CG8" i="1"/>
  <c r="CG7" i="1"/>
  <c r="CG6" i="1"/>
  <c r="CG5" i="1"/>
  <c r="CG14" i="1"/>
  <c r="X309" i="1"/>
  <c r="Y309" i="1" s="1"/>
  <c r="BK309" i="1"/>
  <c r="BL309" i="1" s="1"/>
  <c r="AC309" i="1"/>
  <c r="Q309" i="1"/>
  <c r="BH309" i="1"/>
  <c r="M309" i="1"/>
  <c r="AU309" i="1"/>
  <c r="G309" i="1"/>
</calcChain>
</file>

<file path=xl/sharedStrings.xml><?xml version="1.0" encoding="utf-8"?>
<sst xmlns="http://schemas.openxmlformats.org/spreadsheetml/2006/main" count="4663" uniqueCount="423">
  <si>
    <t>Наименование муниципального образования</t>
  </si>
  <si>
    <t>(тыс. руб.)</t>
  </si>
  <si>
    <t xml:space="preserve"> Муниципальный район "Мосальский район"</t>
  </si>
  <si>
    <t>ИТОГО</t>
  </si>
  <si>
    <t xml:space="preserve">Муниципальный район "Бабынинский район" </t>
  </si>
  <si>
    <t xml:space="preserve">Городское поселение "Поселок Воротынск" </t>
  </si>
  <si>
    <t>Сельское поселение "Село Бабынино"</t>
  </si>
  <si>
    <t>Сельское поселение "Село Сабуровщино"</t>
  </si>
  <si>
    <t>Сельское поселение "Село Утешево"</t>
  </si>
  <si>
    <t>Сельское поселение "Село Муромцево"</t>
  </si>
  <si>
    <t>Муниципальный район "Боровский район"</t>
  </si>
  <si>
    <t xml:space="preserve">Сельское поселение "Поселок Бабынино" </t>
  </si>
  <si>
    <t xml:space="preserve">Сельское поселение "Деревня Асмолово" </t>
  </si>
  <si>
    <t>Сельское поселение "Село Барятино"</t>
  </si>
  <si>
    <t>Сельское поселение "Деревня Бахмутово"</t>
  </si>
  <si>
    <t>Сельское поселение "Деревня Крисаново-Пятница"</t>
  </si>
  <si>
    <t>Сельское поселение "Село Сильковичи"</t>
  </si>
  <si>
    <t>Городское поселение "Город Балабаново"</t>
  </si>
  <si>
    <t>Городское поселение "Город Боровск"</t>
  </si>
  <si>
    <t>Городское поселение "Город Ермолино"</t>
  </si>
  <si>
    <t>Сельское поселение "Деревня Асеньевское"</t>
  </si>
  <si>
    <t>Сельское поселение "Село совхоз Боровский"</t>
  </si>
  <si>
    <t>Сельское поселение "Село Ворсино"</t>
  </si>
  <si>
    <t>Сельское поселение "Деревня Кривское"</t>
  </si>
  <si>
    <t>Сельское поселение "Деревня Совьяки"</t>
  </si>
  <si>
    <t>Муниципальный район "Дзержинский район"</t>
  </si>
  <si>
    <t>Городское поселение "Город Кондрово"</t>
  </si>
  <si>
    <t>Городское поселение "Поселок Полотняный Завод"</t>
  </si>
  <si>
    <t>Городское поселение "Поселок Товарково"</t>
  </si>
  <si>
    <t>Городское поселение "Поселок Пятовский"</t>
  </si>
  <si>
    <t>Сельское поселение "Совхоз  Чкаловский"</t>
  </si>
  <si>
    <t>Сельское поселение "Деревня Сени"</t>
  </si>
  <si>
    <t>Сельское поселение "Деревня Барсуки"</t>
  </si>
  <si>
    <t>Сельское поселение "Деревня Галкино"</t>
  </si>
  <si>
    <t>Сельское поселение "Деревня Жилетово"</t>
  </si>
  <si>
    <t>Сельское поселение "Деревня Редькино"</t>
  </si>
  <si>
    <t>Сельское поселение "Деревня Карцово"</t>
  </si>
  <si>
    <t>Сельское поселение "Село Льва-Толстого"</t>
  </si>
  <si>
    <t>Сельское поселение "Деревня Старки"</t>
  </si>
  <si>
    <t>Сельское поселение "Деревня Рудня"</t>
  </si>
  <si>
    <t>Муниципальный район "Думиничский район"</t>
  </si>
  <si>
    <t>Городское поселение "Поселок Думиничи"</t>
  </si>
  <si>
    <t>Сельское поселение "Село Брынь"</t>
  </si>
  <si>
    <t>Сельское поселение "Деревня  Буда"</t>
  </si>
  <si>
    <t>Сельское поселение "Село Вертное"</t>
  </si>
  <si>
    <t>Сельское поселение "Деревня Высокое"</t>
  </si>
  <si>
    <t>Сельское поселение "Деревня  Думиничи"</t>
  </si>
  <si>
    <t>Сельское поселение "Деревня Дубровка"</t>
  </si>
  <si>
    <t>Сельское поселение "Село Которь"</t>
  </si>
  <si>
    <t>Сельское поселение "Село Маклаки"</t>
  </si>
  <si>
    <t>Сельское поселение "Деревня Маслово"</t>
  </si>
  <si>
    <t>Сельское поселение "Село Новослободск"</t>
  </si>
  <si>
    <t>Сельское поселение "Село Хотьково"</t>
  </si>
  <si>
    <t>Сельское поселение "Село Чернышено"</t>
  </si>
  <si>
    <t>Муниципальный район "Жиздринский район"</t>
  </si>
  <si>
    <t>Сельское поселение "Село совхоз Коллективизатор"</t>
  </si>
  <si>
    <t>Сельское поселение "Село Овсорок"</t>
  </si>
  <si>
    <t>Сельское поселение "Село Огорь"</t>
  </si>
  <si>
    <t>Сельское поселение "Село Студенец"</t>
  </si>
  <si>
    <t>Сельское поселение "Деревня Младенск"</t>
  </si>
  <si>
    <t>Муниципальный район "Жуковский район"</t>
  </si>
  <si>
    <t>Городское поселение "Город Кременки "</t>
  </si>
  <si>
    <t>Городское поселение "Город Белоусово"</t>
  </si>
  <si>
    <t>Городское поселение "Город Жуков"</t>
  </si>
  <si>
    <t>Сельское поселение "Село Восход"</t>
  </si>
  <si>
    <t>Сельское поселение "Село Высокиничи"</t>
  </si>
  <si>
    <t>Сельское поселение "Село Трубино"</t>
  </si>
  <si>
    <t>Сельское поселение "Деревня Корсаково"</t>
  </si>
  <si>
    <t>Сельское поселение "Село Истье"</t>
  </si>
  <si>
    <t>Сельское поселение "Село Совхоз "Победа"</t>
  </si>
  <si>
    <t>Сельское поселение "Деревня Верховье"</t>
  </si>
  <si>
    <t>Сельское поселение "Село Тарутино"</t>
  </si>
  <si>
    <t>Сельское поселение "Село Троицкое"</t>
  </si>
  <si>
    <t>Сельское поселение "Деревня Тростье"</t>
  </si>
  <si>
    <t>Сельское поселение "Село Совхоз "Чаусово"</t>
  </si>
  <si>
    <t>Сельское поселение "Деревня Чубарово"</t>
  </si>
  <si>
    <t>Муниципальный район "Износковский район"</t>
  </si>
  <si>
    <t xml:space="preserve">Сельское поселение "Поселок Мятлево" </t>
  </si>
  <si>
    <t>Сельское поселение "Деревня Хвощи"</t>
  </si>
  <si>
    <t>Сельское поселение "Деревня Алексеевка"</t>
  </si>
  <si>
    <t>Сельское поселение "Село Извольск"</t>
  </si>
  <si>
    <t>Сельское поселение "Село Износки"</t>
  </si>
  <si>
    <t>Сельское поселение "Село Льнозавод"</t>
  </si>
  <si>
    <t>Сельское поселение "Деревня Михали"</t>
  </si>
  <si>
    <t>Сельское поселение "Деревня Ореховня"</t>
  </si>
  <si>
    <t>Сельское поселение "Деревня Ивановское"</t>
  </si>
  <si>
    <t>Сельское поселение "Село Шанский Завод"</t>
  </si>
  <si>
    <t>Муниципальный район "Козельский район"</t>
  </si>
  <si>
    <t xml:space="preserve">Городское поселение "Город Козельск" </t>
  </si>
  <si>
    <t>Городское поселение "Город Сосенский"</t>
  </si>
  <si>
    <t>Сельское поселение "Село Бурнашево"</t>
  </si>
  <si>
    <t>Сельское поселение "Село Волконское"</t>
  </si>
  <si>
    <t>Сельское поселение "Деревня Дешовки"</t>
  </si>
  <si>
    <t>Сельское поселение "Деревня Каменка"</t>
  </si>
  <si>
    <t>Сельское поселение "Деревня Лавровск"</t>
  </si>
  <si>
    <t>Сельское поселение "Село Нижние Прыски"</t>
  </si>
  <si>
    <t>Сельское поселение "Село Покровск"</t>
  </si>
  <si>
    <t>Сельское поселение "Село Попелево"</t>
  </si>
  <si>
    <t>Сельское поселение "Деревня Подборки"</t>
  </si>
  <si>
    <t>Сельское поселение "Деревня Плюсково"</t>
  </si>
  <si>
    <t>Сельское поселение "Деревня Сенино-Первое"</t>
  </si>
  <si>
    <t>Муниципальный район "Куйбышевский район"</t>
  </si>
  <si>
    <t xml:space="preserve">Сельское поселение "Поселок Бетлица" </t>
  </si>
  <si>
    <t>Сельское поселение "Село Бутчино"</t>
  </si>
  <si>
    <t>Сельское поселение "Село Жерелево"</t>
  </si>
  <si>
    <t>Муниципальный район "Малоярославецкий район"</t>
  </si>
  <si>
    <t>Сельское поселение "Деревня Захарово"</t>
  </si>
  <si>
    <t>Сельское поселение "Село Маклино"</t>
  </si>
  <si>
    <t>Сельское поселение "Деревня Михеево"</t>
  </si>
  <si>
    <t>Сельское поселение "Село Недельное"</t>
  </si>
  <si>
    <t>Сельское поселение "Деревня Прудки"</t>
  </si>
  <si>
    <t>Сельское поселение "Деревня Рябцево"</t>
  </si>
  <si>
    <t>Сельское поселение "Деревня Шумятино"</t>
  </si>
  <si>
    <t>Муниципальный район "Мещовский район"</t>
  </si>
  <si>
    <t>Городское поселение "Город Мещовск"</t>
  </si>
  <si>
    <t>Сельское поселение "Село Гаврики"</t>
  </si>
  <si>
    <t>Сельское поселение "Село Серпейск"</t>
  </si>
  <si>
    <t>Городское поселение "Город Мосальск"</t>
  </si>
  <si>
    <t>Сельское поселение "Село Боровенск"</t>
  </si>
  <si>
    <t>Сельское поселение "Деревня Воронино"</t>
  </si>
  <si>
    <t>Сельское поселение "Деревня Долгое"</t>
  </si>
  <si>
    <t>Сельское поселение "Село Дашино"</t>
  </si>
  <si>
    <t>Сельское поселение "Деревня Посконь"</t>
  </si>
  <si>
    <t>Сельское поселение "Деревня Путогино"</t>
  </si>
  <si>
    <t>Сельское поселение "Деревня Людково"</t>
  </si>
  <si>
    <t>Сельское поселение "Деревня Савино"</t>
  </si>
  <si>
    <t>Сельское поселение "Деревня Гачки"</t>
  </si>
  <si>
    <t>Муниципальный район "Перемышльский район"</t>
  </si>
  <si>
    <t>Сельское поселение «Село Ахлебинино»</t>
  </si>
  <si>
    <t>Сельское поселение «Село Борищево»</t>
  </si>
  <si>
    <t>Сельское поселение  «Деревня Горки»</t>
  </si>
  <si>
    <t>Сельское поселение «Село Гремячево»</t>
  </si>
  <si>
    <t>Сельское поселение «Деревня Григоровское»</t>
  </si>
  <si>
    <t>Сельское поселение «Село Ильинское»</t>
  </si>
  <si>
    <t>Сельское поселение «Деревня Б. Козлы»</t>
  </si>
  <si>
    <t>Сельское поселение «Село Калужская опытная с/х станция»</t>
  </si>
  <si>
    <t>Сельское поселение «Село Корекозево»</t>
  </si>
  <si>
    <t>Сельское поселение «Село Макарово»</t>
  </si>
  <si>
    <t>Сельское поселение «Деревня Песочня»</t>
  </si>
  <si>
    <t>Сельское поселение «Село Перемышль»</t>
  </si>
  <si>
    <t>Сельское поселение «Деревня Покровское»</t>
  </si>
  <si>
    <t>Сельское поселение «Деревня Погореловка»</t>
  </si>
  <si>
    <t>Сельское поселение «Деревня Сильково»</t>
  </si>
  <si>
    <t>Сельское поселение «Деревня Хотисино»</t>
  </si>
  <si>
    <t>Городское поселение "Город Спас-Деменск"</t>
  </si>
  <si>
    <t>Сельское поселение "Деревня Болва"</t>
  </si>
  <si>
    <t>Сельское поселение "Село Буднянское"</t>
  </si>
  <si>
    <t>Сельское поселение "Село Лазинки"</t>
  </si>
  <si>
    <t>Сельское поселение "Село Любунь"</t>
  </si>
  <si>
    <t>Сельское поселение "Деревня Нестеры"</t>
  </si>
  <si>
    <t>Сельское поселение "Село Павлиново"</t>
  </si>
  <si>
    <t>Сельское поселение "Деревня Понизовье"</t>
  </si>
  <si>
    <t>Сельское поселение "Деревня Снопот"</t>
  </si>
  <si>
    <t>Сельское поселение "Деревня Стайки"</t>
  </si>
  <si>
    <t>Сельское поселение "Деревня Теплово"</t>
  </si>
  <si>
    <t>Сельское поселение "Хутор Новоалександровский"</t>
  </si>
  <si>
    <t>Сельское поселение "Село Чипляево"</t>
  </si>
  <si>
    <t>Городское поселение "Поселок Середейский"</t>
  </si>
  <si>
    <t>Сельское поселение "Деревня Алнеры"</t>
  </si>
  <si>
    <t>Сельское поселение "Деревня Бордуково"</t>
  </si>
  <si>
    <t>Сельское поселение "Село Стрельна"</t>
  </si>
  <si>
    <t>Сельское поселение "Деревня Верховая"</t>
  </si>
  <si>
    <t>Сельское поселение "Деревня Глазково"</t>
  </si>
  <si>
    <t>Сельское поселение "Село Дабужа"</t>
  </si>
  <si>
    <t>Сельское поселение "Деревня Ермолово"</t>
  </si>
  <si>
    <t>Сельское поселение  "Село Богдановы Колодези"</t>
  </si>
  <si>
    <t>Сельское поселение "Село Хотень"</t>
  </si>
  <si>
    <t>Сельское поселение "Деревня Радождево"</t>
  </si>
  <si>
    <t>Сельское поселение "Деревня Соболевка"</t>
  </si>
  <si>
    <t>Сельское поселение "Деревня Субботники"</t>
  </si>
  <si>
    <t>Сельское поселение "Село Татаринцы"</t>
  </si>
  <si>
    <t>Сельское поселение "Село Шлиппово"</t>
  </si>
  <si>
    <t>Сельское поселение  "Село Фролово"</t>
  </si>
  <si>
    <t>Сельское поселение "Деревня Юрьево"</t>
  </si>
  <si>
    <t>Муниципальный район "Тарусский район"</t>
  </si>
  <si>
    <t>Городское поселение  "Город Таруса"</t>
  </si>
  <si>
    <t>Сельское поселение "Деревня Алекино"</t>
  </si>
  <si>
    <t>Сельское поселение "Село Вознесенье"</t>
  </si>
  <si>
    <t>Сельское поселение "Село Волковское"</t>
  </si>
  <si>
    <t>Сельское поселение "Село Кузьмищево"</t>
  </si>
  <si>
    <t>Сельское поселение "Село Лопатино"</t>
  </si>
  <si>
    <t>Сельское поселение "Село Некрасово"</t>
  </si>
  <si>
    <t>Сельское поселение "Село Петрищево"</t>
  </si>
  <si>
    <t>Сельское поселение "Деревня Похвиснево"</t>
  </si>
  <si>
    <t xml:space="preserve">Муниципальный район "Ульяновский район" </t>
  </si>
  <si>
    <t>Сельское поселение "Село Ульяново"</t>
  </si>
  <si>
    <t>Сельское поселение "Село Заречье"</t>
  </si>
  <si>
    <t>Сельское поселение "Село Дудоровский"</t>
  </si>
  <si>
    <t>Сельское поселение "Село Волосово-Дудино"</t>
  </si>
  <si>
    <t>Сельское поселение "Село Поздняково"</t>
  </si>
  <si>
    <t>Сельское поселение "Деревня Мелихово"</t>
  </si>
  <si>
    <t xml:space="preserve"> Муниципальный район "Ферзиковский район"</t>
  </si>
  <si>
    <t>Сельское поселение "Бебелевский сельсовет"</t>
  </si>
  <si>
    <t>Сельское поселение "Деревня Бронцы"</t>
  </si>
  <si>
    <t>Сельское поселение "Село Грабцево"</t>
  </si>
  <si>
    <t>Сельское поселение "Деревня Зудна"</t>
  </si>
  <si>
    <t>Сельское поселение "Село Кольцово"</t>
  </si>
  <si>
    <t>Сельское поселение "Октябрьский сельсовет"</t>
  </si>
  <si>
    <t>Сельское поселение "Село Сашкино</t>
  </si>
  <si>
    <t>Сельское поселение "Село Ферзиково"</t>
  </si>
  <si>
    <t>Сельское поселение "Деревня Ястребовка"</t>
  </si>
  <si>
    <t xml:space="preserve">Муниципальный район "Хвастовичский район" </t>
  </si>
  <si>
    <t xml:space="preserve">Сельское поселение "Деревня Авдеевка" </t>
  </si>
  <si>
    <t xml:space="preserve">Сельское поселение "Село Бояновичи" </t>
  </si>
  <si>
    <t xml:space="preserve">Сельское поселение "Село Воткино" </t>
  </si>
  <si>
    <t xml:space="preserve">Сельское поселение "Село Колодяссы" </t>
  </si>
  <si>
    <t xml:space="preserve">Сельское поселение "Село Красное" </t>
  </si>
  <si>
    <t xml:space="preserve">Сельское поселение  "Село Кудрявец" </t>
  </si>
  <si>
    <t xml:space="preserve">Сельское поселение "Село Ловать" </t>
  </si>
  <si>
    <t xml:space="preserve">Сельское поселение "Село Милеево" </t>
  </si>
  <si>
    <t xml:space="preserve">Сельское поселение "Деревня Нехочи" </t>
  </si>
  <si>
    <t xml:space="preserve">Сельское поселение "Село Пеневичи" </t>
  </si>
  <si>
    <t xml:space="preserve">Сельское поселение "Село Подбужье" </t>
  </si>
  <si>
    <t xml:space="preserve">Сельское поселение "Село Слобода" </t>
  </si>
  <si>
    <t xml:space="preserve">Сельское поселение "Деревня Стайки" </t>
  </si>
  <si>
    <t xml:space="preserve">Сельское поселение "Село Хвастовичи" </t>
  </si>
  <si>
    <t>Городское поселение "Город  Юхнов"</t>
  </si>
  <si>
    <t>Сельское поселение "Деревня Беляево"</t>
  </si>
  <si>
    <t>Сельское поселение "Деревня  Емельяновка"</t>
  </si>
  <si>
    <t>Сельское поселение "Село  Климов -Завод"</t>
  </si>
  <si>
    <t>Сельское поселение "Деревня Погореловка"</t>
  </si>
  <si>
    <t>Сельское поселение "Деревня Озеро"</t>
  </si>
  <si>
    <t>Сельское поселение "Деревня Рыляки"</t>
  </si>
  <si>
    <t>Сельское поселение "Деревня Колыхманово"</t>
  </si>
  <si>
    <t>Сельское поселение "Деревня Плоское"</t>
  </si>
  <si>
    <t>Сельское поселение "Деревня Порослицы"</t>
  </si>
  <si>
    <t>Сельское поселение "Деревня Куркино"</t>
  </si>
  <si>
    <t>Сельское поселение "Деревня Чемоданово"</t>
  </si>
  <si>
    <t>Сельское поселение "Деревня Упрямово"</t>
  </si>
  <si>
    <t>Сельское поселение "Село Щелканово"</t>
  </si>
  <si>
    <t>Городской округ "Город Калуга"</t>
  </si>
  <si>
    <t xml:space="preserve">Муниципальный район "Город Киров и Кировский район" </t>
  </si>
  <si>
    <t>Городское поселение "Город Киров"</t>
  </si>
  <si>
    <t xml:space="preserve">Сельское поселение "Село Бережки" </t>
  </si>
  <si>
    <t>Сельское поселение "Деревня Малая Песочня"</t>
  </si>
  <si>
    <t xml:space="preserve">Сельское поселение "Деревня Большие Савки" </t>
  </si>
  <si>
    <t xml:space="preserve">Сельское поселение "Деревня Верхняя Песочня" </t>
  </si>
  <si>
    <t xml:space="preserve">Сельское поселение "Село Волое" </t>
  </si>
  <si>
    <t>Сельское поселение "Село Воскресенск"</t>
  </si>
  <si>
    <t xml:space="preserve">Сельское поселение "Деревня Выползово" </t>
  </si>
  <si>
    <t xml:space="preserve">Сельское поселение "Деревня Гавриловка" </t>
  </si>
  <si>
    <t xml:space="preserve">Сельское поселение "Село Дуброво" </t>
  </si>
  <si>
    <t xml:space="preserve">Сельское поселение "Деревня Буда" </t>
  </si>
  <si>
    <t xml:space="preserve">Сельское поселение "Село Фоминичи" </t>
  </si>
  <si>
    <t>Городской округ  "Город Обнинск"</t>
  </si>
  <si>
    <t>Муниципальный район "Город Людиново и Людиновский район"</t>
  </si>
  <si>
    <t>Городское поселение "Город Людиново"</t>
  </si>
  <si>
    <t>Сельское поселение "Село Букань"</t>
  </si>
  <si>
    <t>Сельское поселение "Село Заречный"</t>
  </si>
  <si>
    <t>Баллы</t>
  </si>
  <si>
    <t>Общее число баллов</t>
  </si>
  <si>
    <t>Муниципальный район "Юхновский район"</t>
  </si>
  <si>
    <t>Сельское поселение "Село Березичский стекольный завод"</t>
  </si>
  <si>
    <t>Сельское поселение "Деревня Киреевcкое-Первое"</t>
  </si>
  <si>
    <t>Сельское поселение "Деревня Красный городок"</t>
  </si>
  <si>
    <t xml:space="preserve">Сельское поселение "Деревня Тягаево" </t>
  </si>
  <si>
    <t>Сельское поселение "Железнодорожная станция  Кудринская"</t>
  </si>
  <si>
    <t>Сельское поселение "Деревня Аристово"</t>
  </si>
  <si>
    <t>Сельское поселение "Деревня Сугоново"</t>
  </si>
  <si>
    <t>Сельское поселение "Поселок Еленский "</t>
  </si>
  <si>
    <t>Сельское поселение "Село Авчурино"</t>
  </si>
  <si>
    <t>Сельское поселение "Деревня  Верхнее Гульцово"</t>
  </si>
  <si>
    <t>Сельское поселение "Поселок Раменский"</t>
  </si>
  <si>
    <t>Сельское поселение "Деревня Манино"</t>
  </si>
  <si>
    <t>Сельское поселение "Деревня Игнатовка"</t>
  </si>
  <si>
    <t>Сельское поселение "Деревня Заболотье"</t>
  </si>
  <si>
    <t>Сельское поселение "Село Дворцы"</t>
  </si>
  <si>
    <t>Сельское поселение "Деревня Воробьево"</t>
  </si>
  <si>
    <t>Сельское поселение "Село Головтеево"</t>
  </si>
  <si>
    <t>Сельское поселение "Село Коллонтай"</t>
  </si>
  <si>
    <t>Сельское поселение "Село Спас-Загорье"</t>
  </si>
  <si>
    <t>Городское поселение "Город Сухиничи"</t>
  </si>
  <si>
    <t>Индикатор 1.1. "Удельный вес расходов в рамках программно-целевого метода в общем объеме расходов"</t>
  </si>
  <si>
    <t>Индикатор 2.6. "Наличие  результатов контроля за исполнением муниципальных заданий на предоставление муниципальных услуг юридическим и физическим лицам в соответствии с порядком, утвержденным нормативным правовым актом органа местного самоуправления"</t>
  </si>
  <si>
    <t>Сельское поселение "Село Совхоз им.Ленина"</t>
  </si>
  <si>
    <t xml:space="preserve">Сельское поселение "Деревня  Акимовка" </t>
  </si>
  <si>
    <t>Городское поселение "Город Медынь"</t>
  </si>
  <si>
    <t>Сельское поселение "Село Адуево"</t>
  </si>
  <si>
    <t>Сельское поселение "Деревня Глухово"</t>
  </si>
  <si>
    <t>Сельское поселение "Деревня Михальчуково"</t>
  </si>
  <si>
    <t>Сельское поселение "Деревня Гусево"</t>
  </si>
  <si>
    <t>Сельское поселение "Село Кременское"</t>
  </si>
  <si>
    <t>Сельское поселение "Село Никитское"</t>
  </si>
  <si>
    <t>Сельское поселение "Деревня Варваровка"</t>
  </si>
  <si>
    <t>Сельское поселение "Село Передел"</t>
  </si>
  <si>
    <t>Сельское поселение "Деревня Брюхово"</t>
  </si>
  <si>
    <t>Сельское поселение "Деревня Романово"</t>
  </si>
  <si>
    <t>Муниципальный район "Медынский район"</t>
  </si>
  <si>
    <t>№ ПП</t>
  </si>
  <si>
    <t>Сельское поселение "Поселок Ферзиково"</t>
  </si>
  <si>
    <t>Городское поселение "Город  Жиздра"</t>
  </si>
  <si>
    <t>Район</t>
  </si>
  <si>
    <t>Поселение</t>
  </si>
  <si>
    <t>Муниципальный район "Ферзиковский район"</t>
  </si>
  <si>
    <t>Муниципальный район "Мосальский район"</t>
  </si>
  <si>
    <t xml:space="preserve">Муниципальный район "Спас-Деменский район" </t>
  </si>
  <si>
    <t xml:space="preserve">Муниципальный район "Барятинский район" </t>
  </si>
  <si>
    <t>Муниципальный район "Сухиничский район"</t>
  </si>
  <si>
    <t>Место +/ -</t>
  </si>
  <si>
    <t>Индикатор 1.3. "Исполнение бюджета муниципального образования Калужской области по доходам без учета безвозмездных поступлений по сравнению с первоначально утвержденным объемом доходов без учета безвозмездных поступлений"</t>
  </si>
  <si>
    <t>Индикатор 1.4. Отклонение утвержденного объема расходов местного бюджета на очередной финансовый год от объема расходов соответствующего года при его утверждении на первый год планового периода в году, предшествующему отчетному году</t>
  </si>
  <si>
    <t>Индикатор 1.5. "Объем планируемых к привлечению бюджетных кредитов от других бюджетов бюджетной системы РФ, предусмотренных в качестве источника финансирования дефицита местного бюджета"</t>
  </si>
  <si>
    <t>Индикатор 1.6. "Наличие нормативного правового акта органа местного самоуправления, регламентирующего разработку, реализацию и мониторинг эффективности муниципальных программ"</t>
  </si>
  <si>
    <t>Индикатор 2.1. "Зависимость бюджета муниципального образования Калужской области от финансовой помощи, предоставляемой из бюджетов других уровней бюджетной системы РФ"</t>
  </si>
  <si>
    <t>Индикатор 2.2. "Отношение объема просроченной кредиторской задолженности местного бюджета к   объему расходов местного бюджета"</t>
  </si>
  <si>
    <t>Индикатор 2.3. "Наличие просроченной кредиторской задолженности по заработной плате работникам бюджетной сферы и оплате коммунальных услуг за счет средств местного бюджета"</t>
  </si>
  <si>
    <t>Индикатор 2.4. "Отношение прироста расходов бюджета муниципального образования Калужской области в отчетном финансовом году, не обеспеченных соответствующим приростом доходов бюджета, к объему расходов бюджета муниципального образования Калужской области"</t>
  </si>
  <si>
    <t>Индикатор 2.5. "Наличие утвержденного Перечня муниципальных услуг"</t>
  </si>
  <si>
    <t>Индикатор 2.7. "Отклонение расходов местного бюджета  в IV квартале от среднего объема за I – III кварталы (без учета межбюджетных трансфертов, имеющих целевое назначение)"</t>
  </si>
  <si>
    <t>Индикатор 2.8. "Наличие фактов нецелевого использования бюджетных средств по результатам проверок контрольных органов"</t>
  </si>
  <si>
    <t>Индикатор 3.1. "Наличие просроченной задолженности по долговым обязательствам муниципального образования"</t>
  </si>
  <si>
    <t>Индикатор 3.2. "Уровень долговой нагрузки на местный бюджет"</t>
  </si>
  <si>
    <t>Индикатор 3.3. "Отношение объема расходов на обслуживание муниципального долга к расходам местного бюджета без учета расходов, осуществляемых за  счет субвенций, предоставляемых из бюджетов других уровней бюджетной системы РФ"</t>
  </si>
  <si>
    <t>Индикатор 4.1. "Размещение на официальных сайтах органов местного самоуправления решения о бюджете и отчета об исполнении бюджета муниципального образования"</t>
  </si>
  <si>
    <t>Индикатор 4.2. "Проведение публичных слушаний по проекту решения о местном бюджете и проекту отчета об исполнении местного бюджета в соответствии с установленным порядком"</t>
  </si>
  <si>
    <t>Индикатор 4.5. "Размещение на официальных сайтах органов местного самоуправления публикаций «Бюджет для граждан»"</t>
  </si>
  <si>
    <t>Значение индикатора</t>
  </si>
  <si>
    <t>Значение индикатора, %</t>
  </si>
  <si>
    <t>Значение индикатора, тыс. руб.</t>
  </si>
  <si>
    <t>Боровский район</t>
  </si>
  <si>
    <t>Дзержинский район</t>
  </si>
  <si>
    <t>Думиничский район</t>
  </si>
  <si>
    <t>Жиздринский район</t>
  </si>
  <si>
    <t>Жуковский район</t>
  </si>
  <si>
    <t>Износковский район</t>
  </si>
  <si>
    <t>Козельский район</t>
  </si>
  <si>
    <t>Куйбышевский район</t>
  </si>
  <si>
    <t>Малоярославецкий район</t>
  </si>
  <si>
    <t>Медынский район</t>
  </si>
  <si>
    <t>Мещовский район</t>
  </si>
  <si>
    <t>Мосальский район</t>
  </si>
  <si>
    <t>Перемышльский район</t>
  </si>
  <si>
    <t xml:space="preserve">Муниципальный район "Кировский район" </t>
  </si>
  <si>
    <t>Муниципальный район "Людиновский район"</t>
  </si>
  <si>
    <t>Наименование муниципальных районов и городских округов</t>
  </si>
  <si>
    <t>Место</t>
  </si>
  <si>
    <t>Динамика</t>
  </si>
  <si>
    <t>Город Обнинск</t>
  </si>
  <si>
    <t>Бабынинский район</t>
  </si>
  <si>
    <t>Сухиничский район</t>
  </si>
  <si>
    <t>Ульяновский район</t>
  </si>
  <si>
    <t>Город Калуга</t>
  </si>
  <si>
    <t>Ферзиковский район</t>
  </si>
  <si>
    <t>Хвастовичский район</t>
  </si>
  <si>
    <t>Город Киров и Кировский район</t>
  </si>
  <si>
    <t>Город Людиново и Людиновский район</t>
  </si>
  <si>
    <t>Юхновский район</t>
  </si>
  <si>
    <t>Тарусский район</t>
  </si>
  <si>
    <t>Барятинский район</t>
  </si>
  <si>
    <t>Спас-Деменский район</t>
  </si>
  <si>
    <t>Индикатор 4.3. "Размещение на официальных сайтах органов местного самоуправления информации о муниципальных целевых программах"</t>
  </si>
  <si>
    <t>Оценка качества управления бюджетным процессом в муниципальных образований Калужской области за 2016 год</t>
  </si>
  <si>
    <t>Место 2016</t>
  </si>
  <si>
    <t>Баллы по итогам за 2016 год</t>
  </si>
  <si>
    <t>в 2016 году</t>
  </si>
  <si>
    <t>Индикатор 1.2. "Отражение расходов на содержание аппарата управления в муниципальных программах (за исключением расходов на содержание представительных органов, избирательных комиссий, контрольно-счетных органов)"</t>
  </si>
  <si>
    <t>Индикатор 2.9. "Коэффициент покрытия расходов местного бюджета собственными средствами без привлечения заемных средств"</t>
  </si>
  <si>
    <t>Индикатор 3.4. "Коэффициент увеличения долговой нагрузки местного бюджета"</t>
  </si>
  <si>
    <t>Сельское поселение "Село Совхоз Боровский"</t>
  </si>
  <si>
    <t>Сельское поселение "Село Сашкино"</t>
  </si>
  <si>
    <t>Сельское поселение "Деревня Никольское"</t>
  </si>
  <si>
    <t xml:space="preserve">Сельское поселение "Угорское" </t>
  </si>
  <si>
    <t>Сельское поселение "Поселок Молодежный"</t>
  </si>
  <si>
    <t>Сельское поселение "Поселок Дугна"</t>
  </si>
  <si>
    <t>Сельское поселение "Село Мокрое"</t>
  </si>
  <si>
    <t>Городское поселение "Город Малоярославец"</t>
  </si>
  <si>
    <t>Сельское поселение "Деревня Березовка"</t>
  </si>
  <si>
    <t>Сельское поселение "Деревня Ерденево"</t>
  </si>
  <si>
    <t>Сельское поселение "Поселок Детчино"</t>
  </si>
  <si>
    <t>Сельское поселение "Поселок Юбилейный"</t>
  </si>
  <si>
    <t>Сельское поселение "Село Ильинское"</t>
  </si>
  <si>
    <t>Сельское поселение "Село Кудиново"</t>
  </si>
  <si>
    <t>Сельское поселение "Село Роща"</t>
  </si>
  <si>
    <t>Индикатор 4.4. "Размещение на официальных сайтах органов местного самоуправления нормативных правовых актов органов местного самоуправления, регулирующих организацию бюджетного процесса"</t>
  </si>
  <si>
    <t xml:space="preserve">Сельское поселение "Село Кудрявец" </t>
  </si>
  <si>
    <t>Сельское поселение "Угорское"</t>
  </si>
  <si>
    <t>Городское поселение "Город Таруса"</t>
  </si>
  <si>
    <t>Оценка качества управления бюджетным процессом в муниципальных образований Калужской области за 2017 год</t>
  </si>
  <si>
    <t>Да</t>
  </si>
  <si>
    <t>Первона-чально утвержденный объем доходов местного бюджета без учета безвозмездных поступлений на 2017 год</t>
  </si>
  <si>
    <t>Имеется</t>
  </si>
  <si>
    <t>Не имеется</t>
  </si>
  <si>
    <t>Нет учреждений, которым доводится мун. задание</t>
  </si>
  <si>
    <t>Нет</t>
  </si>
  <si>
    <t>Осуществляется</t>
  </si>
  <si>
    <t>Не осуществляется</t>
  </si>
  <si>
    <t>Утвержден-ный объем расходов, финанси-руемых программно-целевым методом, на 2018 год</t>
  </si>
  <si>
    <t>Утвержденный объем расходов на содержание представительных органов, избирательных комиссий, контрольно-счетных органов, отраженный в муниципальных программах, на 2018 год</t>
  </si>
  <si>
    <t xml:space="preserve">Утвержденный общий объем расходов местного бюджета на 2018 год </t>
  </si>
  <si>
    <t>Утвержденный общий объем расходов на содержание представительных органов, избирательных комиссий, контрольно-счетных органов, на 2018 год</t>
  </si>
  <si>
    <t>Объем доходов местного бюджета без учета безвозмездных поступлений по данным отчета об исполнении бюджета за 2017 год</t>
  </si>
  <si>
    <t>Объем расходов местного бюджета (за исключением межбюджетных трансфертов, имеющих целевое назначение) на 2018 год, первоначально утвержденный решением о местном бюджете на 2018 год и на плановый период 2019 и 2020 годов</t>
  </si>
  <si>
    <t>Объем расходов местного бюджета (за исключением межбюджетных трансфертов, имеющих целевое назначение) на 2018 год, первоначально утвержденный решением о местном бюджете на 2017 год и на плановый период 2018 и 2019 годов</t>
  </si>
  <si>
    <t>Фактический объем дотаций из бюджетов других уровней бюджетной системы и налоговых доходов по дополнительным нормативам отчислений за 2017 год</t>
  </si>
  <si>
    <t>Фактический объем доходов местного бюджета за исключением субвенций из бюджетов других уровней бюджетной системы РФ за 2017 год</t>
  </si>
  <si>
    <t>Объем просрочен-ной кредитор-ской задолжен-ности на 01.01.2018 по данным отчета об исполнении бюджета</t>
  </si>
  <si>
    <t>Объем расходов местного бюджета за 2017 год</t>
  </si>
  <si>
    <t>Объем фактически произведенных расходов бюджета муниципального образования за 2017 год (без учета расходов, осуществляемых за счет безвозмездных поступлений из бюджетов других уровней бюджетной системы)</t>
  </si>
  <si>
    <t>Первоначально утвержденный объем расходов бюджета муниципального образования на 2017 год (без учета расходов, осуществляемых за счет безвозмездных поступлений из бюджетов других уровней бюджетной системы)</t>
  </si>
  <si>
    <t>Фактический объем доходов бюджета муниципального образования в 2017 году (без учета безвозмездных поступлений из бюджетов других уровней бюджетной системы)</t>
  </si>
  <si>
    <t>Первоначально утвержденный объем доходов бюджета муниципального образования на 2017 год (без учета безвозмездных поступлений из бюджетов других уровней бюджетной системы)</t>
  </si>
  <si>
    <t>Объем расходов бюджета муниципального образования в I квартале 2017 года (без учета межбюджетных трансфертов, имеющих целевое назначение)</t>
  </si>
  <si>
    <t>Объем расходов бюджета муниципального образования во II квартале 2017 года (без учета межбюджетных трансфертов, имеющих целевое назначение)</t>
  </si>
  <si>
    <t>Объем расходов бюджета муниципального образования в III квартале 2017 года (без учета межбюджетных трансфертов, имеющих целевое назначение)</t>
  </si>
  <si>
    <t>Объем расходов бюджета муниципального образования в IV квартале 2017 года (без учета межбюджетных трансфертов, имеющих целевое назначение)</t>
  </si>
  <si>
    <t>Объем доходов бюджета  муниципального образования за 2017 год</t>
  </si>
  <si>
    <t>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бюджета за 2017 год</t>
  </si>
  <si>
    <t>Объем расходов бюджета муниципального образования за 2017 год</t>
  </si>
  <si>
    <t>Объем муниципального долга на 01.01.2018 года</t>
  </si>
  <si>
    <t>Объем доходов бюджета за 2017 год (без учета  безвозмездных поступлений и поступлений налоговых доходов по дополнительным нормативам отчислений)</t>
  </si>
  <si>
    <t>Прирост объема муниципального долга в 2017 году</t>
  </si>
  <si>
    <t>Прирост налоговых и неналоговых доходов бюджета муниципального образования в 2017 году</t>
  </si>
  <si>
    <t>Прирост дотаций на выравнивание бюджетной обеспеченности  муниципального образования за 2017 год</t>
  </si>
  <si>
    <t>Объем налоговых и неналоговых доходов бюджета муниципального образования за 2016 год</t>
  </si>
  <si>
    <t>Объем дотаций на выравнивание бюджетной обеспеченности муниципального образования за 2016 год</t>
  </si>
  <si>
    <t>Объем расходов на обслуживание муниципального в 2017 году</t>
  </si>
  <si>
    <t>Объем расходов бюджета муниципального образования за 2017 год за исключением расходов, осуществляемых за счет субвенций из бюджетов других уровней бюджетной системы РФ</t>
  </si>
  <si>
    <t>Место 2017</t>
  </si>
  <si>
    <t>Баллы 2017</t>
  </si>
  <si>
    <t>Баллы по итогам за 2017 год</t>
  </si>
  <si>
    <t>в 2017 году</t>
  </si>
  <si>
    <t>Индикатор 4.6. "Своевременное представление отчетов об исполнении местного бюджета в министерство финансов Калужской области"</t>
  </si>
  <si>
    <t>Предоставляется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</si>
</sst>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0"/>
      <name val="Arial Cyr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13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10"/>
      <color rgb="FF000000"/>
      <name val="Arial Cyr"/>
      <family val="2"/>
    </font>
    <font>
      <u/>
      <sz val="5.5"/>
      <color theme="10"/>
      <name val="Arial Cyr"/>
      <charset val="204"/>
    </font>
    <font>
      <u/>
      <sz val="10"/>
      <color theme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13" fillId="2" borderId="9">
      <alignment horizontal="right" vertical="top" shrinkToFit="1"/>
    </xf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</cellStyleXfs>
  <cellXfs count="80">
    <xf numFmtId="0" fontId="0" fillId="0" borderId="0" xfId="0"/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 wrapText="1"/>
    </xf>
    <xf numFmtId="3" fontId="10" fillId="0" borderId="1" xfId="0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wrapText="1"/>
    </xf>
    <xf numFmtId="164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 wrapText="1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3" fontId="9" fillId="0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0" fontId="9" fillId="0" borderId="1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3" fontId="9" fillId="0" borderId="2" xfId="0" applyNumberFormat="1" applyFont="1" applyFill="1" applyBorder="1" applyAlignment="1" applyProtection="1">
      <alignment horizontal="center" vertical="center" wrapText="1"/>
    </xf>
    <xf numFmtId="3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 wrapText="1"/>
    </xf>
    <xf numFmtId="1" fontId="9" fillId="0" borderId="2" xfId="0" applyNumberFormat="1" applyFont="1" applyFill="1" applyBorder="1" applyAlignment="1" applyProtection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" fontId="0" fillId="0" borderId="0" xfId="0" applyNumberFormat="1"/>
    <xf numFmtId="0" fontId="12" fillId="0" borderId="0" xfId="0" applyFont="1" applyAlignment="1">
      <alignment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4">
    <cellStyle name="xl41" xfId="1"/>
    <cellStyle name="Гиперссылка 2" xfId="2"/>
    <cellStyle name="Гиперссылка 3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310"/>
  <sheetViews>
    <sheetView tabSelected="1" zoomScale="60" zoomScaleNormal="60" zoomScaleSheetLayoutView="40" workbookViewId="0">
      <pane xSplit="2" ySplit="4" topLeftCell="AV5" activePane="bottomRight" state="frozen"/>
      <selection pane="topRight" activeCell="C1" sqref="C1"/>
      <selection pane="bottomLeft" activeCell="A5" sqref="A5"/>
      <selection pane="bottomRight" activeCell="BF85" sqref="BF85"/>
    </sheetView>
  </sheetViews>
  <sheetFormatPr defaultColWidth="9.140625" defaultRowHeight="15" x14ac:dyDescent="0.2"/>
  <cols>
    <col min="1" max="1" width="4.7109375" style="26" customWidth="1"/>
    <col min="2" max="2" width="35.140625" style="47" customWidth="1"/>
    <col min="3" max="3" width="13" style="48" customWidth="1"/>
    <col min="4" max="4" width="18.140625" style="48" customWidth="1"/>
    <col min="5" max="6" width="14.140625" style="48" customWidth="1"/>
    <col min="7" max="7" width="12.28515625" style="48" customWidth="1"/>
    <col min="8" max="8" width="8.42578125" style="48" customWidth="1"/>
    <col min="9" max="9" width="19.28515625" style="48" customWidth="1"/>
    <col min="10" max="10" width="7.5703125" style="48" customWidth="1"/>
    <col min="11" max="11" width="14" style="49" customWidth="1"/>
    <col min="12" max="12" width="14.28515625" style="45" customWidth="1"/>
    <col min="13" max="13" width="12.42578125" style="45" customWidth="1"/>
    <col min="14" max="14" width="7.7109375" style="45" customWidth="1"/>
    <col min="15" max="15" width="22.28515625" style="49" customWidth="1"/>
    <col min="16" max="16" width="23.42578125" style="48" customWidth="1"/>
    <col min="17" max="17" width="12.28515625" style="48" customWidth="1"/>
    <col min="18" max="18" width="9.28515625" style="48" customWidth="1"/>
    <col min="19" max="19" width="18.140625" style="49" customWidth="1"/>
    <col min="20" max="20" width="6.85546875" style="49" customWidth="1"/>
    <col min="21" max="21" width="18.85546875" style="45" customWidth="1"/>
    <col min="22" max="22" width="8.7109375" style="48" customWidth="1"/>
    <col min="23" max="23" width="15" style="48" customWidth="1"/>
    <col min="24" max="24" width="16.28515625" style="48" customWidth="1"/>
    <col min="25" max="25" width="12.28515625" style="48" customWidth="1"/>
    <col min="26" max="26" width="8.7109375" style="48" customWidth="1"/>
    <col min="27" max="27" width="12.5703125" style="49" customWidth="1"/>
    <col min="28" max="28" width="15.7109375" style="48" customWidth="1"/>
    <col min="29" max="29" width="13.28515625" style="48" customWidth="1"/>
    <col min="30" max="30" width="8.7109375" style="48" customWidth="1"/>
    <col min="31" max="31" width="16.42578125" style="48" customWidth="1"/>
    <col min="32" max="32" width="8.140625" style="48" customWidth="1"/>
    <col min="33" max="33" width="24" style="48" customWidth="1"/>
    <col min="34" max="34" width="24" style="49" customWidth="1"/>
    <col min="35" max="35" width="20.140625" style="48" customWidth="1"/>
    <col min="36" max="36" width="19.28515625" style="49" customWidth="1"/>
    <col min="37" max="37" width="13" style="49" customWidth="1"/>
    <col min="38" max="38" width="9.7109375" style="49" customWidth="1"/>
    <col min="39" max="39" width="13.140625" style="48" customWidth="1"/>
    <col min="40" max="40" width="8.140625" style="48" customWidth="1"/>
    <col min="41" max="41" width="19.28515625" style="49" customWidth="1"/>
    <col min="42" max="42" width="10.5703125" style="49" customWidth="1"/>
    <col min="43" max="44" width="17.42578125" style="49" customWidth="1"/>
    <col min="45" max="45" width="17.5703125" style="49" customWidth="1"/>
    <col min="46" max="46" width="17.42578125" style="49" customWidth="1"/>
    <col min="47" max="47" width="13.140625" style="49" customWidth="1"/>
    <col min="48" max="48" width="9.42578125" style="49" customWidth="1"/>
    <col min="49" max="49" width="14.28515625" style="49" customWidth="1"/>
    <col min="50" max="50" width="8.28515625" style="49" customWidth="1"/>
    <col min="51" max="51" width="15.7109375" style="49" customWidth="1"/>
    <col min="52" max="52" width="20.5703125" style="49" customWidth="1"/>
    <col min="53" max="53" width="15.7109375" style="49" customWidth="1"/>
    <col min="54" max="54" width="12.28515625" style="49" customWidth="1"/>
    <col min="55" max="55" width="7.28515625" style="49" customWidth="1"/>
    <col min="56" max="56" width="13.140625" style="49" customWidth="1"/>
    <col min="57" max="57" width="7.7109375" style="49" customWidth="1"/>
    <col min="58" max="58" width="16.7109375" style="45" customWidth="1"/>
    <col min="59" max="59" width="18.85546875" style="45" customWidth="1"/>
    <col min="60" max="60" width="13" style="45" customWidth="1"/>
    <col min="61" max="61" width="7.7109375" style="45" customWidth="1"/>
    <col min="62" max="62" width="12.28515625" style="48" customWidth="1"/>
    <col min="63" max="63" width="19.28515625" style="49" customWidth="1"/>
    <col min="64" max="64" width="12.28515625" style="49" customWidth="1"/>
    <col min="65" max="65" width="9.42578125" style="49" customWidth="1"/>
    <col min="66" max="70" width="13.28515625" style="49" customWidth="1"/>
    <col min="71" max="71" width="12.5703125" style="49" customWidth="1"/>
    <col min="72" max="72" width="6.7109375" style="49" customWidth="1"/>
    <col min="73" max="73" width="17.5703125" style="48" customWidth="1"/>
    <col min="74" max="74" width="6.7109375" style="48" customWidth="1"/>
    <col min="75" max="75" width="22.7109375" style="49" customWidth="1"/>
    <col min="76" max="76" width="6.7109375" style="49" customWidth="1"/>
    <col min="77" max="77" width="21.5703125" style="49" customWidth="1"/>
    <col min="78" max="78" width="6.7109375" style="49" customWidth="1"/>
    <col min="79" max="79" width="17.7109375" style="49" customWidth="1"/>
    <col min="80" max="80" width="6.7109375" style="49" customWidth="1"/>
    <col min="81" max="81" width="17.5703125" style="49" customWidth="1"/>
    <col min="82" max="82" width="6.7109375" style="49" customWidth="1"/>
    <col min="83" max="83" width="17.5703125" style="49" hidden="1" customWidth="1"/>
    <col min="84" max="84" width="6.7109375" style="49" hidden="1" customWidth="1"/>
    <col min="85" max="85" width="12.28515625" style="49" customWidth="1"/>
    <col min="86" max="16384" width="9.140625" style="48"/>
  </cols>
  <sheetData>
    <row r="1" spans="1:86" s="25" customFormat="1" ht="18.75" x14ac:dyDescent="0.2">
      <c r="A1" s="24"/>
      <c r="B1" s="24"/>
      <c r="C1" s="67" t="s">
        <v>377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 t="s">
        <v>351</v>
      </c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 t="s">
        <v>351</v>
      </c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70"/>
      <c r="BZ1" s="67"/>
      <c r="CA1" s="67"/>
      <c r="CB1" s="67"/>
      <c r="CC1" s="67"/>
      <c r="CD1" s="67"/>
      <c r="CE1" s="67"/>
      <c r="CF1" s="67"/>
      <c r="CG1" s="67"/>
    </row>
    <row r="2" spans="1:86" s="30" customFormat="1" x14ac:dyDescent="0.2">
      <c r="A2" s="26"/>
      <c r="B2" s="27"/>
      <c r="C2" s="27"/>
      <c r="D2" s="27"/>
      <c r="E2" s="27"/>
      <c r="F2" s="27"/>
      <c r="G2" s="27"/>
      <c r="H2" s="27"/>
      <c r="I2" s="27"/>
      <c r="J2" s="27"/>
      <c r="K2" s="28"/>
      <c r="L2" s="29"/>
      <c r="M2" s="29"/>
      <c r="N2" s="29"/>
      <c r="O2" s="28"/>
      <c r="P2" s="27"/>
      <c r="Q2" s="27"/>
      <c r="R2" s="27"/>
      <c r="S2" s="28"/>
      <c r="T2" s="28"/>
      <c r="U2" s="29"/>
      <c r="V2" s="27"/>
      <c r="W2" s="27"/>
      <c r="X2" s="27"/>
      <c r="Y2" s="27"/>
      <c r="Z2" s="27"/>
      <c r="AA2" s="28"/>
      <c r="AB2" s="27"/>
      <c r="AC2" s="27"/>
      <c r="AD2" s="27"/>
      <c r="AE2" s="27"/>
      <c r="AF2" s="27"/>
      <c r="AG2" s="27"/>
      <c r="AH2" s="28"/>
      <c r="AI2" s="27"/>
      <c r="AJ2" s="28"/>
      <c r="AK2" s="28"/>
      <c r="AL2" s="28"/>
      <c r="AM2" s="27"/>
      <c r="AN2" s="27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9"/>
      <c r="BG2" s="29"/>
      <c r="BH2" s="29"/>
      <c r="BI2" s="29"/>
      <c r="BJ2" s="27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7"/>
      <c r="BV2" s="27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9" t="s">
        <v>1</v>
      </c>
    </row>
    <row r="3" spans="1:86" s="33" customFormat="1" ht="158.44999999999999" customHeight="1" x14ac:dyDescent="0.2">
      <c r="A3" s="68" t="s">
        <v>288</v>
      </c>
      <c r="B3" s="69" t="s">
        <v>0</v>
      </c>
      <c r="C3" s="66" t="s">
        <v>272</v>
      </c>
      <c r="D3" s="66"/>
      <c r="E3" s="66"/>
      <c r="F3" s="66"/>
      <c r="G3" s="66"/>
      <c r="H3" s="66"/>
      <c r="I3" s="63" t="s">
        <v>355</v>
      </c>
      <c r="J3" s="64"/>
      <c r="K3" s="63" t="s">
        <v>299</v>
      </c>
      <c r="L3" s="65"/>
      <c r="M3" s="65"/>
      <c r="N3" s="64"/>
      <c r="O3" s="63" t="s">
        <v>300</v>
      </c>
      <c r="P3" s="65"/>
      <c r="Q3" s="65"/>
      <c r="R3" s="64"/>
      <c r="S3" s="63" t="s">
        <v>301</v>
      </c>
      <c r="T3" s="64"/>
      <c r="U3" s="63" t="s">
        <v>302</v>
      </c>
      <c r="V3" s="64"/>
      <c r="W3" s="63" t="s">
        <v>303</v>
      </c>
      <c r="X3" s="65"/>
      <c r="Y3" s="65"/>
      <c r="Z3" s="64"/>
      <c r="AA3" s="63" t="s">
        <v>304</v>
      </c>
      <c r="AB3" s="65"/>
      <c r="AC3" s="65"/>
      <c r="AD3" s="64"/>
      <c r="AE3" s="63" t="s">
        <v>305</v>
      </c>
      <c r="AF3" s="64"/>
      <c r="AG3" s="63" t="s">
        <v>306</v>
      </c>
      <c r="AH3" s="65"/>
      <c r="AI3" s="65"/>
      <c r="AJ3" s="65"/>
      <c r="AK3" s="65"/>
      <c r="AL3" s="64"/>
      <c r="AM3" s="63" t="s">
        <v>307</v>
      </c>
      <c r="AN3" s="64"/>
      <c r="AO3" s="63" t="s">
        <v>273</v>
      </c>
      <c r="AP3" s="64"/>
      <c r="AQ3" s="63" t="s">
        <v>308</v>
      </c>
      <c r="AR3" s="65"/>
      <c r="AS3" s="65"/>
      <c r="AT3" s="65"/>
      <c r="AU3" s="65"/>
      <c r="AV3" s="64"/>
      <c r="AW3" s="63" t="s">
        <v>309</v>
      </c>
      <c r="AX3" s="64"/>
      <c r="AY3" s="63" t="s">
        <v>356</v>
      </c>
      <c r="AZ3" s="65"/>
      <c r="BA3" s="65"/>
      <c r="BB3" s="65"/>
      <c r="BC3" s="64"/>
      <c r="BD3" s="63" t="s">
        <v>310</v>
      </c>
      <c r="BE3" s="64"/>
      <c r="BF3" s="63" t="s">
        <v>311</v>
      </c>
      <c r="BG3" s="65"/>
      <c r="BH3" s="65"/>
      <c r="BI3" s="64"/>
      <c r="BJ3" s="63" t="s">
        <v>312</v>
      </c>
      <c r="BK3" s="65"/>
      <c r="BL3" s="65"/>
      <c r="BM3" s="64"/>
      <c r="BN3" s="65" t="s">
        <v>357</v>
      </c>
      <c r="BO3" s="65"/>
      <c r="BP3" s="65"/>
      <c r="BQ3" s="65"/>
      <c r="BR3" s="65"/>
      <c r="BS3" s="65"/>
      <c r="BT3" s="64"/>
      <c r="BU3" s="63" t="s">
        <v>313</v>
      </c>
      <c r="BV3" s="64"/>
      <c r="BW3" s="63" t="s">
        <v>314</v>
      </c>
      <c r="BX3" s="64"/>
      <c r="BY3" s="63" t="s">
        <v>350</v>
      </c>
      <c r="BZ3" s="64"/>
      <c r="CA3" s="63" t="s">
        <v>373</v>
      </c>
      <c r="CB3" s="64"/>
      <c r="CC3" s="63" t="s">
        <v>315</v>
      </c>
      <c r="CD3" s="64"/>
      <c r="CE3" s="63" t="s">
        <v>421</v>
      </c>
      <c r="CF3" s="64"/>
      <c r="CG3" s="71" t="s">
        <v>250</v>
      </c>
    </row>
    <row r="4" spans="1:86" s="33" customFormat="1" ht="183.6" customHeight="1" x14ac:dyDescent="0.2">
      <c r="A4" s="68"/>
      <c r="B4" s="69"/>
      <c r="C4" s="32" t="s">
        <v>386</v>
      </c>
      <c r="D4" s="32" t="s">
        <v>387</v>
      </c>
      <c r="E4" s="32" t="s">
        <v>388</v>
      </c>
      <c r="F4" s="32" t="s">
        <v>389</v>
      </c>
      <c r="G4" s="32" t="s">
        <v>317</v>
      </c>
      <c r="H4" s="32" t="s">
        <v>249</v>
      </c>
      <c r="I4" s="32" t="s">
        <v>316</v>
      </c>
      <c r="J4" s="32" t="s">
        <v>249</v>
      </c>
      <c r="K4" s="55" t="s">
        <v>379</v>
      </c>
      <c r="L4" s="55" t="s">
        <v>390</v>
      </c>
      <c r="M4" s="32" t="s">
        <v>317</v>
      </c>
      <c r="N4" s="32" t="s">
        <v>249</v>
      </c>
      <c r="O4" s="60" t="s">
        <v>391</v>
      </c>
      <c r="P4" s="60" t="s">
        <v>392</v>
      </c>
      <c r="Q4" s="32" t="s">
        <v>317</v>
      </c>
      <c r="R4" s="32" t="s">
        <v>249</v>
      </c>
      <c r="S4" s="32" t="s">
        <v>318</v>
      </c>
      <c r="T4" s="32" t="s">
        <v>249</v>
      </c>
      <c r="U4" s="32" t="s">
        <v>316</v>
      </c>
      <c r="V4" s="61" t="s">
        <v>249</v>
      </c>
      <c r="W4" s="55" t="s">
        <v>393</v>
      </c>
      <c r="X4" s="55" t="s">
        <v>394</v>
      </c>
      <c r="Y4" s="32" t="s">
        <v>317</v>
      </c>
      <c r="Z4" s="32" t="s">
        <v>249</v>
      </c>
      <c r="AA4" s="55" t="s">
        <v>395</v>
      </c>
      <c r="AB4" s="55" t="s">
        <v>396</v>
      </c>
      <c r="AC4" s="32" t="s">
        <v>317</v>
      </c>
      <c r="AD4" s="32" t="s">
        <v>249</v>
      </c>
      <c r="AE4" s="32" t="s">
        <v>316</v>
      </c>
      <c r="AF4" s="32" t="s">
        <v>249</v>
      </c>
      <c r="AG4" s="55" t="s">
        <v>397</v>
      </c>
      <c r="AH4" s="55" t="s">
        <v>398</v>
      </c>
      <c r="AI4" s="55" t="s">
        <v>399</v>
      </c>
      <c r="AJ4" s="55" t="s">
        <v>400</v>
      </c>
      <c r="AK4" s="32" t="s">
        <v>317</v>
      </c>
      <c r="AL4" s="32" t="s">
        <v>249</v>
      </c>
      <c r="AM4" s="61" t="s">
        <v>316</v>
      </c>
      <c r="AN4" s="32" t="s">
        <v>249</v>
      </c>
      <c r="AO4" s="32" t="s">
        <v>316</v>
      </c>
      <c r="AP4" s="32" t="s">
        <v>249</v>
      </c>
      <c r="AQ4" s="55" t="s">
        <v>401</v>
      </c>
      <c r="AR4" s="55" t="s">
        <v>402</v>
      </c>
      <c r="AS4" s="55" t="s">
        <v>403</v>
      </c>
      <c r="AT4" s="55" t="s">
        <v>404</v>
      </c>
      <c r="AU4" s="32" t="s">
        <v>317</v>
      </c>
      <c r="AV4" s="32" t="s">
        <v>249</v>
      </c>
      <c r="AW4" s="32" t="s">
        <v>316</v>
      </c>
      <c r="AX4" s="32" t="s">
        <v>249</v>
      </c>
      <c r="AY4" s="55" t="s">
        <v>405</v>
      </c>
      <c r="AZ4" s="55" t="s">
        <v>406</v>
      </c>
      <c r="BA4" s="55" t="s">
        <v>407</v>
      </c>
      <c r="BB4" s="32" t="s">
        <v>317</v>
      </c>
      <c r="BC4" s="32" t="s">
        <v>249</v>
      </c>
      <c r="BD4" s="32" t="s">
        <v>316</v>
      </c>
      <c r="BE4" s="32" t="s">
        <v>249</v>
      </c>
      <c r="BF4" s="55" t="s">
        <v>408</v>
      </c>
      <c r="BG4" s="56" t="s">
        <v>409</v>
      </c>
      <c r="BH4" s="32" t="s">
        <v>317</v>
      </c>
      <c r="BI4" s="32" t="s">
        <v>249</v>
      </c>
      <c r="BJ4" s="56" t="s">
        <v>415</v>
      </c>
      <c r="BK4" s="56" t="s">
        <v>416</v>
      </c>
      <c r="BL4" s="32" t="s">
        <v>317</v>
      </c>
      <c r="BM4" s="32" t="s">
        <v>249</v>
      </c>
      <c r="BN4" s="56" t="s">
        <v>410</v>
      </c>
      <c r="BO4" s="56" t="s">
        <v>411</v>
      </c>
      <c r="BP4" s="56" t="s">
        <v>412</v>
      </c>
      <c r="BQ4" s="56" t="s">
        <v>413</v>
      </c>
      <c r="BR4" s="55" t="s">
        <v>414</v>
      </c>
      <c r="BS4" s="32" t="s">
        <v>317</v>
      </c>
      <c r="BT4" s="32" t="s">
        <v>249</v>
      </c>
      <c r="BU4" s="61" t="s">
        <v>316</v>
      </c>
      <c r="BV4" s="32" t="s">
        <v>249</v>
      </c>
      <c r="BW4" s="32" t="s">
        <v>316</v>
      </c>
      <c r="BX4" s="32" t="s">
        <v>249</v>
      </c>
      <c r="BY4" s="61" t="s">
        <v>316</v>
      </c>
      <c r="BZ4" s="32" t="s">
        <v>249</v>
      </c>
      <c r="CA4" s="61" t="s">
        <v>316</v>
      </c>
      <c r="CB4" s="32" t="s">
        <v>249</v>
      </c>
      <c r="CC4" s="32" t="s">
        <v>316</v>
      </c>
      <c r="CD4" s="32" t="s">
        <v>249</v>
      </c>
      <c r="CE4" s="61" t="s">
        <v>316</v>
      </c>
      <c r="CF4" s="61" t="s">
        <v>249</v>
      </c>
      <c r="CG4" s="72"/>
    </row>
    <row r="5" spans="1:86" s="42" customFormat="1" ht="34.15" customHeight="1" x14ac:dyDescent="0.2">
      <c r="A5" s="34">
        <v>1</v>
      </c>
      <c r="B5" s="35" t="s">
        <v>4</v>
      </c>
      <c r="C5" s="23">
        <v>801689</v>
      </c>
      <c r="D5" s="23">
        <v>1564</v>
      </c>
      <c r="E5" s="23">
        <v>804437</v>
      </c>
      <c r="F5" s="23">
        <v>1564</v>
      </c>
      <c r="G5" s="50">
        <f>ROUND((C5-D5)/(E5-F5)*100,0)</f>
        <v>100</v>
      </c>
      <c r="H5" s="50">
        <f t="shared" ref="H5:H67" si="0">IF(G5&lt;51,0,IF(G5&lt;61,1,IF(G5&lt;71,2,IF(G5&lt;81,3,IF(G5&lt;90,4,5)))))</f>
        <v>5</v>
      </c>
      <c r="I5" s="9" t="s">
        <v>378</v>
      </c>
      <c r="J5" s="50" t="str">
        <f t="shared" ref="J5:J11" si="1">IF(I5="Да",SUBSTITUTE(I5,"Да",1),SUBSTITUTE(I5,"Нет",0))</f>
        <v>1</v>
      </c>
      <c r="K5" s="23">
        <v>190454</v>
      </c>
      <c r="L5" s="23">
        <v>171981</v>
      </c>
      <c r="M5" s="50">
        <f t="shared" ref="M5:M67" si="2">ROUND(ABS(L5-K5)/K5*100,0)</f>
        <v>10</v>
      </c>
      <c r="N5" s="50">
        <f t="shared" ref="N5:N67" si="3">IF(M5&gt;30,0,IF(M5&gt;25,1,IF(M5&gt;20,2,IF(M5&gt;15,3,IF(M5&gt;10,4,5)))))</f>
        <v>5</v>
      </c>
      <c r="O5" s="8">
        <v>207217</v>
      </c>
      <c r="P5" s="8">
        <v>174186</v>
      </c>
      <c r="Q5" s="51">
        <f t="shared" ref="Q5:Q67" si="4">ROUND(ABS(O5-P5)/P5*100,0)</f>
        <v>19</v>
      </c>
      <c r="R5" s="50">
        <f t="shared" ref="R5:R67" si="5">IF(Q5&gt;30,0,IF(Q5&gt;25,1,IF(Q5&gt;20,2,IF(Q5&gt;15,3,IF(Q5&gt;10,4,5)))))</f>
        <v>3</v>
      </c>
      <c r="S5" s="8">
        <v>0</v>
      </c>
      <c r="T5" s="50">
        <f t="shared" ref="T5:T67" si="6">IF(S5&gt;0,0,1)</f>
        <v>1</v>
      </c>
      <c r="U5" s="10" t="s">
        <v>380</v>
      </c>
      <c r="V5" s="50" t="str">
        <f t="shared" ref="V5:V67" si="7">IF(U5="Имеется",SUBSTITUTE(U5,"Имеется",1),SUBSTITUTE(U5,"Не имеется",0))</f>
        <v>1</v>
      </c>
      <c r="W5" s="8">
        <v>89012</v>
      </c>
      <c r="X5" s="8">
        <v>215840</v>
      </c>
      <c r="Y5" s="50">
        <f t="shared" ref="Y5:Y67" si="8">ROUND(W5/X5*100,0)</f>
        <v>41</v>
      </c>
      <c r="Z5" s="50">
        <f t="shared" ref="Z5:Z67" si="9">IF(Y5&gt;50,0,IF(Y5&gt;20,1,IF(Y5&gt;5,2,3)))</f>
        <v>1</v>
      </c>
      <c r="AA5" s="8">
        <v>0</v>
      </c>
      <c r="AB5" s="23">
        <v>581681</v>
      </c>
      <c r="AC5" s="36">
        <f t="shared" ref="AC5:AC67" si="10">ROUND(AA5/AB5*100,1)</f>
        <v>0</v>
      </c>
      <c r="AD5" s="50">
        <f t="shared" ref="AD5:AD67" si="11">IF(AC5=0,2,IF(AC5&gt;0.1,0,1))</f>
        <v>2</v>
      </c>
      <c r="AE5" s="23">
        <v>0</v>
      </c>
      <c r="AF5" s="50">
        <f t="shared" ref="AF5:AF67" si="12">IF(AE5=0,1,0)</f>
        <v>1</v>
      </c>
      <c r="AG5" s="8">
        <v>172790</v>
      </c>
      <c r="AH5" s="8">
        <v>195654</v>
      </c>
      <c r="AI5" s="8">
        <v>169353</v>
      </c>
      <c r="AJ5" s="8">
        <v>190454</v>
      </c>
      <c r="AK5" s="52">
        <f t="shared" ref="AK5:AK67" si="13">ROUND(IF(AG5&lt;AH5,0,IF((AG5-AH5)&lt;(AI5-AJ5),0,((AG5-AH5)-(AI5-AJ5))/AG5*100)),0)</f>
        <v>0</v>
      </c>
      <c r="AL5" s="52">
        <f t="shared" ref="AL5:AL67" si="14">IF(AK5&gt;5,0,IF(AK5&gt;3,1,IF(AK5&gt;0,2,3)))</f>
        <v>3</v>
      </c>
      <c r="AM5" s="10" t="s">
        <v>378</v>
      </c>
      <c r="AN5" s="50" t="str">
        <f t="shared" ref="AN5:AN67" si="15">IF(AM5="Да",SUBSTITUTE(AM5,"Да",1),SUBSTITUTE(AM5,"Нет",0))</f>
        <v>1</v>
      </c>
      <c r="AO5" s="10" t="s">
        <v>380</v>
      </c>
      <c r="AP5" s="50" t="str">
        <f t="shared" ref="AP5:AP67" si="16">IF(AO5="Имеется",SUBSTITUTE(AO5,"Имеется",1),IF(AO5="Нет учреждений, которым доводится мун. задание",SUBSTITUTE(AO5,"Нет учреждений, которым доводится мун. задание",1),SUBSTITUTE(AO5,"Не имеется",0)))</f>
        <v>1</v>
      </c>
      <c r="AQ5" s="23">
        <v>41015</v>
      </c>
      <c r="AR5" s="23">
        <v>48110</v>
      </c>
      <c r="AS5" s="23">
        <v>37851</v>
      </c>
      <c r="AT5" s="23">
        <v>45814</v>
      </c>
      <c r="AU5" s="53">
        <f t="shared" ref="AU5:AU67" si="17">ROUND(ABS(AT5/((AQ5+AR5+AS5)/3)-1)*100,0)</f>
        <v>8</v>
      </c>
      <c r="AV5" s="50">
        <f t="shared" ref="AV5:AV67" si="18">IF(AU5&gt;50,0,IF(AU5&gt;40,1,IF(AU5&gt;30,2,IF(AU5&gt;20,3,IF(AU5&gt;10,4,5)))))</f>
        <v>5</v>
      </c>
      <c r="AW5" s="10" t="s">
        <v>381</v>
      </c>
      <c r="AX5" s="50" t="str">
        <f t="shared" ref="AX5:AX67" si="19">IF(AW5="Не имеется",SUBSTITUTE(AW5,"Не имеется",1),SUBSTITUTE(AW5,"Имеется",0))</f>
        <v>1</v>
      </c>
      <c r="AY5" s="8">
        <v>578288</v>
      </c>
      <c r="AZ5" s="8">
        <v>0</v>
      </c>
      <c r="BA5" s="8">
        <v>581681</v>
      </c>
      <c r="BB5" s="50">
        <f t="shared" ref="BB5:BB67" si="20">ROUND((AY5+AZ5)/BA5*100,0)</f>
        <v>99</v>
      </c>
      <c r="BC5" s="50">
        <f t="shared" ref="BC5:BC67" si="21">IF(BB5&lt;90,0,IF(BB5&lt;95,1,IF(BB5&lt;100,2,3)))</f>
        <v>2</v>
      </c>
      <c r="BD5" s="10" t="s">
        <v>381</v>
      </c>
      <c r="BE5" s="50" t="str">
        <f t="shared" ref="BE5:BE67" si="22">IF(BD5="Не имеется",SUBSTITUTE(BD5,"Не имеется",1),SUBSTITUTE(BD5,"Имеется",0))</f>
        <v>1</v>
      </c>
      <c r="BF5" s="23">
        <v>11700</v>
      </c>
      <c r="BG5" s="23">
        <v>82969</v>
      </c>
      <c r="BH5" s="50">
        <f t="shared" ref="BH5:BH67" si="23">ROUND(BF5/BG5*100,0)</f>
        <v>14</v>
      </c>
      <c r="BI5" s="50">
        <f t="shared" ref="BI5:BI67" si="24">IF(BH5&gt;50,0,IF(BH5&gt;40,1,IF(BH5&gt;30,2,IF(BH5&gt;20,3,IF(BH5&gt;10,4,5)))))</f>
        <v>4</v>
      </c>
      <c r="BJ5" s="23">
        <v>28</v>
      </c>
      <c r="BK5" s="23">
        <v>219276</v>
      </c>
      <c r="BL5" s="54">
        <f t="shared" ref="BL5:BL67" si="25">ROUND(BJ5/BK5*100,0)</f>
        <v>0</v>
      </c>
      <c r="BM5" s="50">
        <f t="shared" ref="BM5:BM67" si="26">IF(BL5&gt;15,0,IF(BL5&gt;12,1,IF(BL5&gt;9,2,IF(BL5&gt;6,3,IF(BL5&gt;3,4,5)))))</f>
        <v>5</v>
      </c>
      <c r="BN5" s="23">
        <v>11700</v>
      </c>
      <c r="BO5" s="23">
        <v>-16420</v>
      </c>
      <c r="BP5" s="23">
        <v>0</v>
      </c>
      <c r="BQ5" s="23">
        <v>188401</v>
      </c>
      <c r="BR5" s="23">
        <v>0</v>
      </c>
      <c r="BS5" s="37">
        <f t="shared" ref="BS5:BS68" si="27">ROUND(IF(BF5&gt;0,IF(BN5&gt;0,(BN5-BO5-BP5)/(BQ5+BR5)*100,0),0),0)</f>
        <v>15</v>
      </c>
      <c r="BT5" s="37">
        <f t="shared" ref="BT5:BT67" si="28">IF(BS5&gt;5,0,IF(BS5&gt;0,1,2))</f>
        <v>0</v>
      </c>
      <c r="BU5" s="10" t="s">
        <v>384</v>
      </c>
      <c r="BV5" s="50" t="str">
        <f t="shared" ref="BV5:BV11" si="29">IF(BU5="Осуществляется",SUBSTITUTE(BU5,"Осуществляется",1),SUBSTITUTE(BU5,"Не осуществляется",0))</f>
        <v>1</v>
      </c>
      <c r="BW5" s="10" t="s">
        <v>384</v>
      </c>
      <c r="BX5" s="50" t="str">
        <f t="shared" ref="BX5:BX67" si="30">IF(BW5="Осуществляется",SUBSTITUTE(BW5,"Осуществляется",1),SUBSTITUTE(BW5,"Не осуществляется",0))</f>
        <v>1</v>
      </c>
      <c r="BY5" s="10" t="s">
        <v>384</v>
      </c>
      <c r="BZ5" s="50" t="str">
        <f t="shared" ref="BZ5:BZ67" si="31">IF(BY5="Осуществляется",SUBSTITUTE(BY5,"Осуществляется",1),SUBSTITUTE(BY5,"Не осуществляется",0))</f>
        <v>1</v>
      </c>
      <c r="CA5" s="10" t="s">
        <v>385</v>
      </c>
      <c r="CB5" s="50" t="str">
        <f t="shared" ref="CB5:CB67" si="32">IF(CA5="Осуществляется",SUBSTITUTE(CA5,"Осуществляется",1),SUBSTITUTE(CA5,"Не осуществляется",0))</f>
        <v>0</v>
      </c>
      <c r="CC5" s="10" t="s">
        <v>384</v>
      </c>
      <c r="CD5" s="50" t="str">
        <f t="shared" ref="CD5:CD67" si="33">IF(CC5="Осуществляется",SUBSTITUTE(CC5,"Осуществляется",1),SUBSTITUTE(CC5,"Не осуществляется",0))</f>
        <v>1</v>
      </c>
      <c r="CE5" s="10" t="s">
        <v>422</v>
      </c>
      <c r="CF5" s="50" t="str">
        <f>IF(CE5="Предоставляется",SUBSTITUTE(CE5,"Предоставляется",1),SUBSTITUTE(CE5,"Не предоставляется",0))</f>
        <v>1</v>
      </c>
      <c r="CG5" s="18">
        <f>H5+J5+N5+R5+T5+V5+Z5+AD5+AF5+AL5+AN5+AP5+AV5+AX5+BC5+BE5+BI5+BM5+BT5+BV5+BX5+BZ5+CB5+CD5+CF5</f>
        <v>48</v>
      </c>
    </row>
    <row r="6" spans="1:86" s="44" customFormat="1" ht="34.15" customHeight="1" x14ac:dyDescent="0.2">
      <c r="A6" s="34">
        <v>2</v>
      </c>
      <c r="B6" s="43" t="s">
        <v>5</v>
      </c>
      <c r="C6" s="23">
        <v>47419</v>
      </c>
      <c r="D6" s="23">
        <v>348</v>
      </c>
      <c r="E6" s="23">
        <v>49200</v>
      </c>
      <c r="F6" s="23">
        <v>348</v>
      </c>
      <c r="G6" s="37">
        <f t="shared" ref="G6:G11" si="34">ROUND((C6-D6)/(E6-F6)*100,0)</f>
        <v>96</v>
      </c>
      <c r="H6" s="37">
        <f t="shared" ref="H6:H11" si="35">IF(G6&lt;51,0,IF(G6&lt;61,1,IF(G6&lt;71,2,IF(G6&lt;81,3,IF(G6&lt;90,4,5)))))</f>
        <v>5</v>
      </c>
      <c r="I6" s="9" t="s">
        <v>378</v>
      </c>
      <c r="J6" s="50" t="str">
        <f t="shared" si="1"/>
        <v>1</v>
      </c>
      <c r="K6" s="23">
        <v>33753</v>
      </c>
      <c r="L6" s="23">
        <v>40598</v>
      </c>
      <c r="M6" s="37">
        <f t="shared" ref="M6:M11" si="36">ROUND(ABS(L6-K6)/K6*100,0)</f>
        <v>20</v>
      </c>
      <c r="N6" s="37">
        <f t="shared" ref="N6:N11" si="37">IF(M6&gt;30,0,IF(M6&gt;25,1,IF(M6&gt;20,2,IF(M6&gt;15,3,IF(M6&gt;10,4,5)))))</f>
        <v>3</v>
      </c>
      <c r="O6" s="8">
        <v>39464</v>
      </c>
      <c r="P6" s="8">
        <v>37273</v>
      </c>
      <c r="Q6" s="39">
        <f t="shared" ref="Q6:Q11" si="38">ROUND(ABS(O6-P6)/P6*100,0)</f>
        <v>6</v>
      </c>
      <c r="R6" s="37">
        <f t="shared" ref="R6:R11" si="39">IF(Q6&gt;30,0,IF(Q6&gt;25,1,IF(Q6&gt;20,2,IF(Q6&gt;15,3,IF(Q6&gt;10,4,5)))))</f>
        <v>5</v>
      </c>
      <c r="S6" s="8">
        <v>0</v>
      </c>
      <c r="T6" s="37">
        <f t="shared" ref="T6:T11" si="40">IF(S6&gt;0,0,1)</f>
        <v>1</v>
      </c>
      <c r="U6" s="10" t="s">
        <v>380</v>
      </c>
      <c r="V6" s="37" t="str">
        <f t="shared" ref="V6:V11" si="41">IF(U6="Имеется",SUBSTITUTE(U6,"Имеется",1),SUBSTITUTE(U6,"Не имеется",0))</f>
        <v>1</v>
      </c>
      <c r="W6" s="8">
        <v>6628</v>
      </c>
      <c r="X6" s="8">
        <v>159339</v>
      </c>
      <c r="Y6" s="37">
        <f t="shared" ref="Y6:Y11" si="42">ROUND(W6/X6*100,0)</f>
        <v>4</v>
      </c>
      <c r="Z6" s="37">
        <f t="shared" ref="Z6:Z11" si="43">IF(Y6&gt;50,0,IF(Y6&gt;20,1,IF(Y6&gt;5,2,3)))</f>
        <v>3</v>
      </c>
      <c r="AA6" s="8">
        <v>0</v>
      </c>
      <c r="AB6" s="8">
        <v>157524</v>
      </c>
      <c r="AC6" s="38">
        <f t="shared" ref="AC6:AC11" si="44">ROUND(AA6/AB6*100,1)</f>
        <v>0</v>
      </c>
      <c r="AD6" s="37">
        <f t="shared" ref="AD6:AD11" si="45">IF(AC6=0,2,IF(AC6&gt;0.1,0,1))</f>
        <v>2</v>
      </c>
      <c r="AE6" s="23">
        <v>0</v>
      </c>
      <c r="AF6" s="37">
        <f t="shared" ref="AF6:AF11" si="46">IF(AE6=0,1,0)</f>
        <v>1</v>
      </c>
      <c r="AG6" s="8">
        <v>37612</v>
      </c>
      <c r="AH6" s="8">
        <v>37053</v>
      </c>
      <c r="AI6" s="8">
        <v>40210</v>
      </c>
      <c r="AJ6" s="8">
        <v>33753</v>
      </c>
      <c r="AK6" s="41">
        <f t="shared" ref="AK6:AK15" si="47">ROUND(IF(AG6&lt;AH6,0,IF((AG6-AH6)&lt;(AI6-AJ6),0,((AG6-AH6)-(AI6-AJ6))/AG6*100)),0)</f>
        <v>0</v>
      </c>
      <c r="AL6" s="41">
        <f t="shared" ref="AL6:AL11" si="48">IF(AK6&gt;5,0,IF(AK6&gt;3,1,IF(AK6&gt;0,2,3)))</f>
        <v>3</v>
      </c>
      <c r="AM6" s="10" t="s">
        <v>378</v>
      </c>
      <c r="AN6" s="37" t="str">
        <f t="shared" ref="AN6:AN11" si="49">IF(AM6="Да",SUBSTITUTE(AM6,"Да",1),SUBSTITUTE(AM6,"Нет",0))</f>
        <v>1</v>
      </c>
      <c r="AO6" s="10" t="s">
        <v>380</v>
      </c>
      <c r="AP6" s="37" t="str">
        <f t="shared" ref="AP6:AP11" si="50">IF(AO6="Имеется",SUBSTITUTE(AO6,"Имеется",1),IF(AO6="Нет учреждений, которым доводится мун. задание",SUBSTITUTE(AO6,"Нет учреждений, которым доводится мун. задание",1),SUBSTITUTE(AO6,"Не имеется",0)))</f>
        <v>1</v>
      </c>
      <c r="AQ6" s="23">
        <v>7186</v>
      </c>
      <c r="AR6" s="23">
        <v>11455</v>
      </c>
      <c r="AS6" s="23">
        <v>11262</v>
      </c>
      <c r="AT6" s="23">
        <v>14337</v>
      </c>
      <c r="AU6" s="40">
        <f t="shared" ref="AU6:AU11" si="51">ROUND(ABS(AT6/((AQ6+AR6+AS6)/3)-1)*100,0)</f>
        <v>44</v>
      </c>
      <c r="AV6" s="37">
        <f t="shared" ref="AV6:AV11" si="52">IF(AU6&gt;50,0,IF(AU6&gt;40,1,IF(AU6&gt;30,2,IF(AU6&gt;20,3,IF(AU6&gt;10,4,5)))))</f>
        <v>1</v>
      </c>
      <c r="AW6" s="10" t="s">
        <v>381</v>
      </c>
      <c r="AX6" s="37" t="str">
        <f t="shared" ref="AX6:AX11" si="53">IF(AW6="Не имеется",SUBSTITUTE(AW6,"Не имеется",1),SUBSTITUTE(AW6,"Имеется",0))</f>
        <v>1</v>
      </c>
      <c r="AY6" s="8">
        <v>160122</v>
      </c>
      <c r="AZ6" s="8">
        <v>0</v>
      </c>
      <c r="BA6" s="8">
        <v>157524</v>
      </c>
      <c r="BB6" s="37">
        <f t="shared" ref="BB6:BB11" si="54">ROUND((AY6+AZ6)/BA6*100,0)</f>
        <v>102</v>
      </c>
      <c r="BC6" s="37">
        <f t="shared" ref="BC6:BC11" si="55">IF(BB6&lt;90,0,IF(BB6&lt;95,1,IF(BB6&lt;100,2,3)))</f>
        <v>3</v>
      </c>
      <c r="BD6" s="10" t="s">
        <v>381</v>
      </c>
      <c r="BE6" s="37" t="str">
        <f t="shared" ref="BE6:BE11" si="56">IF(BD6="Не имеется",SUBSTITUTE(BD6,"Не имеется",1),SUBSTITUTE(BD6,"Имеется",0))</f>
        <v>1</v>
      </c>
      <c r="BF6" s="8">
        <v>0</v>
      </c>
      <c r="BG6" s="8">
        <v>40598.800000000003</v>
      </c>
      <c r="BH6" s="37">
        <f t="shared" ref="BH6:BH11" si="57">ROUND(BF6/BG6*100,0)</f>
        <v>0</v>
      </c>
      <c r="BI6" s="37">
        <f t="shared" ref="BI6:BI11" si="58">IF(BH6&gt;50,0,IF(BH6&gt;40,1,IF(BH6&gt;30,2,IF(BH6&gt;20,3,IF(BH6&gt;10,4,5)))))</f>
        <v>5</v>
      </c>
      <c r="BJ6" s="23">
        <v>36.1</v>
      </c>
      <c r="BK6" s="23">
        <v>156741</v>
      </c>
      <c r="BL6" s="1">
        <f t="shared" ref="BL6:BL11" si="59">ROUND(BJ6/BK6*100,0)</f>
        <v>0</v>
      </c>
      <c r="BM6" s="37">
        <f t="shared" ref="BM6:BM11" si="60">IF(BL6&gt;15,0,IF(BL6&gt;12,1,IF(BL6&gt;9,2,IF(BL6&gt;6,3,IF(BL6&gt;3,4,5)))))</f>
        <v>5</v>
      </c>
      <c r="BN6" s="23">
        <v>-2500</v>
      </c>
      <c r="BO6" s="23">
        <v>3292.8</v>
      </c>
      <c r="BP6" s="23">
        <v>-394</v>
      </c>
      <c r="BQ6" s="23">
        <v>37306</v>
      </c>
      <c r="BR6" s="23">
        <v>7022</v>
      </c>
      <c r="BS6" s="37">
        <f t="shared" si="27"/>
        <v>0</v>
      </c>
      <c r="BT6" s="37">
        <f t="shared" ref="BT6:BT11" si="61">IF(BS6&gt;5,0,IF(BS6&gt;0,1,2))</f>
        <v>2</v>
      </c>
      <c r="BU6" s="10" t="s">
        <v>385</v>
      </c>
      <c r="BV6" s="50" t="str">
        <f t="shared" si="29"/>
        <v>0</v>
      </c>
      <c r="BW6" s="10" t="s">
        <v>384</v>
      </c>
      <c r="BX6" s="50" t="str">
        <f t="shared" ref="BX6:BX11" si="62">IF(BW6="Осуществляется",SUBSTITUTE(BW6,"Осуществляется",1),SUBSTITUTE(BW6,"Не осуществляется",0))</f>
        <v>1</v>
      </c>
      <c r="BY6" s="10" t="s">
        <v>384</v>
      </c>
      <c r="BZ6" s="50" t="str">
        <f t="shared" si="31"/>
        <v>1</v>
      </c>
      <c r="CA6" s="10" t="s">
        <v>385</v>
      </c>
      <c r="CB6" s="50" t="str">
        <f t="shared" si="32"/>
        <v>0</v>
      </c>
      <c r="CC6" s="10" t="s">
        <v>385</v>
      </c>
      <c r="CD6" s="50" t="str">
        <f t="shared" ref="CD6:CD11" si="63">IF(CC6="Осуществляется",SUBSTITUTE(CC6,"Осуществляется",1),SUBSTITUTE(CC6,"Не осуществляется",0))</f>
        <v>0</v>
      </c>
      <c r="CE6" s="10" t="s">
        <v>422</v>
      </c>
      <c r="CF6" s="50" t="str">
        <f>IF(CE6="Предоставляется",SUBSTITUTE(CE6,"Предоставляется",1),SUBSTITUTE(CE6,"Не предоставляется",0))</f>
        <v>1</v>
      </c>
      <c r="CG6" s="18">
        <f t="shared" ref="CG6:CG69" si="64">H6+J6+N6+R6+T6+V6+Z6+AD6+AF6+AL6+AN6+AP6+AV6+AX6+BC6+BE6+BI6+BM6+BT6+BV6+BX6+BZ6+CB6+CD6+CF6</f>
        <v>48</v>
      </c>
    </row>
    <row r="7" spans="1:86" s="44" customFormat="1" ht="34.15" customHeight="1" x14ac:dyDescent="0.2">
      <c r="A7" s="34">
        <v>3</v>
      </c>
      <c r="B7" s="43" t="s">
        <v>11</v>
      </c>
      <c r="C7" s="23">
        <v>20369</v>
      </c>
      <c r="D7" s="23">
        <v>0</v>
      </c>
      <c r="E7" s="23">
        <v>21123</v>
      </c>
      <c r="F7" s="23">
        <v>0</v>
      </c>
      <c r="G7" s="37">
        <f t="shared" si="34"/>
        <v>96</v>
      </c>
      <c r="H7" s="37">
        <f t="shared" si="35"/>
        <v>5</v>
      </c>
      <c r="I7" s="9" t="s">
        <v>378</v>
      </c>
      <c r="J7" s="50" t="str">
        <f t="shared" si="1"/>
        <v>1</v>
      </c>
      <c r="K7" s="23">
        <v>6821</v>
      </c>
      <c r="L7" s="23">
        <v>6492</v>
      </c>
      <c r="M7" s="37">
        <f t="shared" si="36"/>
        <v>5</v>
      </c>
      <c r="N7" s="37">
        <f t="shared" si="37"/>
        <v>5</v>
      </c>
      <c r="O7" s="8">
        <v>6055</v>
      </c>
      <c r="P7" s="8">
        <v>6821</v>
      </c>
      <c r="Q7" s="39">
        <f t="shared" si="38"/>
        <v>11</v>
      </c>
      <c r="R7" s="37">
        <f t="shared" si="39"/>
        <v>4</v>
      </c>
      <c r="S7" s="8">
        <v>0</v>
      </c>
      <c r="T7" s="37">
        <f t="shared" si="40"/>
        <v>1</v>
      </c>
      <c r="U7" s="10" t="s">
        <v>380</v>
      </c>
      <c r="V7" s="37" t="str">
        <f t="shared" si="41"/>
        <v>1</v>
      </c>
      <c r="W7" s="8">
        <v>5848</v>
      </c>
      <c r="X7" s="8">
        <v>26724</v>
      </c>
      <c r="Y7" s="37">
        <f t="shared" si="42"/>
        <v>22</v>
      </c>
      <c r="Z7" s="37">
        <f t="shared" si="43"/>
        <v>1</v>
      </c>
      <c r="AA7" s="8">
        <v>0</v>
      </c>
      <c r="AB7" s="8">
        <v>24748</v>
      </c>
      <c r="AC7" s="38">
        <f t="shared" si="44"/>
        <v>0</v>
      </c>
      <c r="AD7" s="37">
        <f t="shared" si="45"/>
        <v>2</v>
      </c>
      <c r="AE7" s="23">
        <v>0</v>
      </c>
      <c r="AF7" s="37">
        <f t="shared" si="46"/>
        <v>1</v>
      </c>
      <c r="AG7" s="8">
        <v>4516</v>
      </c>
      <c r="AH7" s="8">
        <v>6821</v>
      </c>
      <c r="AI7" s="8">
        <v>7503</v>
      </c>
      <c r="AJ7" s="8">
        <v>6821</v>
      </c>
      <c r="AK7" s="41">
        <f t="shared" si="47"/>
        <v>0</v>
      </c>
      <c r="AL7" s="41">
        <f t="shared" si="48"/>
        <v>3</v>
      </c>
      <c r="AM7" s="10" t="s">
        <v>378</v>
      </c>
      <c r="AN7" s="37" t="str">
        <f t="shared" si="49"/>
        <v>1</v>
      </c>
      <c r="AO7" s="10" t="s">
        <v>380</v>
      </c>
      <c r="AP7" s="37" t="str">
        <f t="shared" si="50"/>
        <v>1</v>
      </c>
      <c r="AQ7" s="23">
        <v>2553</v>
      </c>
      <c r="AR7" s="23">
        <v>2559</v>
      </c>
      <c r="AS7" s="23">
        <v>2461</v>
      </c>
      <c r="AT7" s="23">
        <v>2791</v>
      </c>
      <c r="AU7" s="40">
        <f t="shared" si="51"/>
        <v>11</v>
      </c>
      <c r="AV7" s="37">
        <f t="shared" si="52"/>
        <v>4</v>
      </c>
      <c r="AW7" s="10" t="s">
        <v>381</v>
      </c>
      <c r="AX7" s="37" t="str">
        <f t="shared" si="53"/>
        <v>1</v>
      </c>
      <c r="AY7" s="8">
        <v>26724</v>
      </c>
      <c r="AZ7" s="8">
        <v>0</v>
      </c>
      <c r="BA7" s="8">
        <v>24748</v>
      </c>
      <c r="BB7" s="37">
        <f t="shared" si="54"/>
        <v>108</v>
      </c>
      <c r="BC7" s="37">
        <f t="shared" si="55"/>
        <v>3</v>
      </c>
      <c r="BD7" s="10" t="s">
        <v>381</v>
      </c>
      <c r="BE7" s="37" t="str">
        <f t="shared" si="56"/>
        <v>1</v>
      </c>
      <c r="BF7" s="8">
        <v>0</v>
      </c>
      <c r="BG7" s="8">
        <v>6492.3</v>
      </c>
      <c r="BH7" s="37">
        <f t="shared" si="57"/>
        <v>0</v>
      </c>
      <c r="BI7" s="37">
        <f t="shared" si="58"/>
        <v>5</v>
      </c>
      <c r="BJ7" s="23">
        <v>0</v>
      </c>
      <c r="BK7" s="23">
        <v>24748</v>
      </c>
      <c r="BL7" s="1">
        <f t="shared" si="59"/>
        <v>0</v>
      </c>
      <c r="BM7" s="37">
        <f t="shared" si="60"/>
        <v>5</v>
      </c>
      <c r="BN7" s="23">
        <v>0</v>
      </c>
      <c r="BO7" s="23">
        <v>-1072</v>
      </c>
      <c r="BP7" s="23">
        <v>843</v>
      </c>
      <c r="BQ7" s="23">
        <v>7564</v>
      </c>
      <c r="BR7" s="23">
        <v>5005</v>
      </c>
      <c r="BS7" s="37">
        <f t="shared" si="27"/>
        <v>0</v>
      </c>
      <c r="BT7" s="37">
        <f t="shared" si="61"/>
        <v>2</v>
      </c>
      <c r="BU7" s="10" t="s">
        <v>384</v>
      </c>
      <c r="BV7" s="50" t="str">
        <f t="shared" si="29"/>
        <v>1</v>
      </c>
      <c r="BW7" s="10" t="s">
        <v>384</v>
      </c>
      <c r="BX7" s="50" t="str">
        <f t="shared" si="62"/>
        <v>1</v>
      </c>
      <c r="BY7" s="10" t="s">
        <v>385</v>
      </c>
      <c r="BZ7" s="50" t="str">
        <f t="shared" si="31"/>
        <v>0</v>
      </c>
      <c r="CA7" s="10" t="s">
        <v>385</v>
      </c>
      <c r="CB7" s="50" t="str">
        <f t="shared" si="32"/>
        <v>0</v>
      </c>
      <c r="CC7" s="10" t="s">
        <v>385</v>
      </c>
      <c r="CD7" s="50" t="str">
        <f t="shared" si="63"/>
        <v>0</v>
      </c>
      <c r="CE7" s="10" t="s">
        <v>422</v>
      </c>
      <c r="CF7" s="50" t="str">
        <f t="shared" ref="CF7:CF70" si="65">IF(CE7="Предоставляется",SUBSTITUTE(CE7,"Предоставляется",1),SUBSTITUTE(CE7,"Не предоставляется",0))</f>
        <v>1</v>
      </c>
      <c r="CG7" s="18">
        <f t="shared" si="64"/>
        <v>50</v>
      </c>
    </row>
    <row r="8" spans="1:86" s="44" customFormat="1" ht="34.15" customHeight="1" x14ac:dyDescent="0.2">
      <c r="A8" s="34">
        <v>4</v>
      </c>
      <c r="B8" s="43" t="s">
        <v>6</v>
      </c>
      <c r="C8" s="23">
        <v>8964</v>
      </c>
      <c r="D8" s="23">
        <v>0</v>
      </c>
      <c r="E8" s="23">
        <v>10907</v>
      </c>
      <c r="F8" s="23">
        <v>0</v>
      </c>
      <c r="G8" s="37">
        <f t="shared" si="34"/>
        <v>82</v>
      </c>
      <c r="H8" s="37">
        <f>IF(G8&lt;51,0,IF(G8&lt;61,1,IF(G8&lt;71,2,IF(G8&lt;81,3,IF(G8&lt;90,4,5)))))</f>
        <v>4</v>
      </c>
      <c r="I8" s="9" t="s">
        <v>378</v>
      </c>
      <c r="J8" s="50" t="str">
        <f t="shared" si="1"/>
        <v>1</v>
      </c>
      <c r="K8" s="23">
        <v>3235</v>
      </c>
      <c r="L8" s="23">
        <v>3285</v>
      </c>
      <c r="M8" s="37">
        <f t="shared" si="36"/>
        <v>2</v>
      </c>
      <c r="N8" s="37">
        <f t="shared" si="37"/>
        <v>5</v>
      </c>
      <c r="O8" s="8">
        <v>3390</v>
      </c>
      <c r="P8" s="8">
        <v>5099</v>
      </c>
      <c r="Q8" s="39">
        <f t="shared" si="38"/>
        <v>34</v>
      </c>
      <c r="R8" s="37">
        <f t="shared" si="39"/>
        <v>0</v>
      </c>
      <c r="S8" s="8">
        <v>0</v>
      </c>
      <c r="T8" s="37">
        <f t="shared" si="40"/>
        <v>1</v>
      </c>
      <c r="U8" s="10" t="s">
        <v>380</v>
      </c>
      <c r="V8" s="37" t="str">
        <f t="shared" si="41"/>
        <v>1</v>
      </c>
      <c r="W8" s="8">
        <v>4448</v>
      </c>
      <c r="X8" s="8">
        <v>10139</v>
      </c>
      <c r="Y8" s="37">
        <f t="shared" si="42"/>
        <v>44</v>
      </c>
      <c r="Z8" s="37">
        <f t="shared" si="43"/>
        <v>1</v>
      </c>
      <c r="AA8" s="8">
        <v>0</v>
      </c>
      <c r="AB8" s="8">
        <v>10293</v>
      </c>
      <c r="AC8" s="38">
        <f t="shared" si="44"/>
        <v>0</v>
      </c>
      <c r="AD8" s="37">
        <f t="shared" si="45"/>
        <v>2</v>
      </c>
      <c r="AE8" s="23">
        <v>0</v>
      </c>
      <c r="AF8" s="37">
        <f t="shared" si="46"/>
        <v>1</v>
      </c>
      <c r="AG8" s="8">
        <v>3198</v>
      </c>
      <c r="AH8" s="8">
        <v>3234</v>
      </c>
      <c r="AI8" s="8">
        <v>3285</v>
      </c>
      <c r="AJ8" s="8">
        <v>3234</v>
      </c>
      <c r="AK8" s="41">
        <f t="shared" si="47"/>
        <v>0</v>
      </c>
      <c r="AL8" s="41">
        <f t="shared" si="48"/>
        <v>3</v>
      </c>
      <c r="AM8" s="10" t="s">
        <v>378</v>
      </c>
      <c r="AN8" s="37" t="str">
        <f t="shared" si="49"/>
        <v>1</v>
      </c>
      <c r="AO8" s="10" t="s">
        <v>380</v>
      </c>
      <c r="AP8" s="37" t="str">
        <f t="shared" si="50"/>
        <v>1</v>
      </c>
      <c r="AQ8" s="23">
        <v>1638</v>
      </c>
      <c r="AR8" s="23">
        <v>1832</v>
      </c>
      <c r="AS8" s="23">
        <v>1622</v>
      </c>
      <c r="AT8" s="23">
        <v>2554</v>
      </c>
      <c r="AU8" s="40">
        <f t="shared" si="51"/>
        <v>50</v>
      </c>
      <c r="AV8" s="37">
        <f t="shared" si="52"/>
        <v>1</v>
      </c>
      <c r="AW8" s="10" t="s">
        <v>381</v>
      </c>
      <c r="AX8" s="37" t="str">
        <f t="shared" si="53"/>
        <v>1</v>
      </c>
      <c r="AY8" s="8">
        <v>10380</v>
      </c>
      <c r="AZ8" s="8">
        <v>0</v>
      </c>
      <c r="BA8" s="8">
        <v>10293</v>
      </c>
      <c r="BB8" s="37">
        <f t="shared" si="54"/>
        <v>101</v>
      </c>
      <c r="BC8" s="37">
        <f t="shared" si="55"/>
        <v>3</v>
      </c>
      <c r="BD8" s="10" t="s">
        <v>381</v>
      </c>
      <c r="BE8" s="37" t="str">
        <f t="shared" si="56"/>
        <v>1</v>
      </c>
      <c r="BF8" s="8">
        <v>0</v>
      </c>
      <c r="BG8" s="8">
        <v>3285</v>
      </c>
      <c r="BH8" s="37">
        <f t="shared" si="57"/>
        <v>0</v>
      </c>
      <c r="BI8" s="37">
        <f t="shared" si="58"/>
        <v>5</v>
      </c>
      <c r="BJ8" s="23">
        <v>0</v>
      </c>
      <c r="BK8" s="23">
        <v>10052</v>
      </c>
      <c r="BL8" s="1">
        <f t="shared" si="59"/>
        <v>0</v>
      </c>
      <c r="BM8" s="37">
        <f t="shared" si="60"/>
        <v>5</v>
      </c>
      <c r="BN8" s="23">
        <v>0</v>
      </c>
      <c r="BO8" s="23">
        <v>-698</v>
      </c>
      <c r="BP8" s="23">
        <v>799</v>
      </c>
      <c r="BQ8" s="23">
        <v>3983</v>
      </c>
      <c r="BR8" s="23">
        <v>3649</v>
      </c>
      <c r="BS8" s="37">
        <f t="shared" si="27"/>
        <v>0</v>
      </c>
      <c r="BT8" s="37">
        <f t="shared" si="61"/>
        <v>2</v>
      </c>
      <c r="BU8" s="10" t="s">
        <v>385</v>
      </c>
      <c r="BV8" s="50" t="str">
        <f t="shared" si="29"/>
        <v>0</v>
      </c>
      <c r="BW8" s="10" t="s">
        <v>384</v>
      </c>
      <c r="BX8" s="50" t="str">
        <f t="shared" si="62"/>
        <v>1</v>
      </c>
      <c r="BY8" s="10" t="s">
        <v>384</v>
      </c>
      <c r="BZ8" s="50" t="str">
        <f t="shared" si="31"/>
        <v>1</v>
      </c>
      <c r="CA8" s="10" t="s">
        <v>385</v>
      </c>
      <c r="CB8" s="50" t="str">
        <f t="shared" si="32"/>
        <v>0</v>
      </c>
      <c r="CC8" s="10" t="s">
        <v>385</v>
      </c>
      <c r="CD8" s="50" t="str">
        <f t="shared" si="63"/>
        <v>0</v>
      </c>
      <c r="CE8" s="10" t="s">
        <v>422</v>
      </c>
      <c r="CF8" s="50" t="str">
        <f t="shared" si="65"/>
        <v>1</v>
      </c>
      <c r="CG8" s="18">
        <f t="shared" si="64"/>
        <v>42</v>
      </c>
    </row>
    <row r="9" spans="1:86" s="44" customFormat="1" ht="34.15" customHeight="1" x14ac:dyDescent="0.2">
      <c r="A9" s="34">
        <v>6</v>
      </c>
      <c r="B9" s="43" t="s">
        <v>7</v>
      </c>
      <c r="C9" s="23">
        <v>8064</v>
      </c>
      <c r="D9" s="23">
        <v>0</v>
      </c>
      <c r="E9" s="23">
        <v>8644</v>
      </c>
      <c r="F9" s="23">
        <v>0</v>
      </c>
      <c r="G9" s="37">
        <f>ROUND((C9-D9)/(E9-F9)*100,0)</f>
        <v>93</v>
      </c>
      <c r="H9" s="37">
        <f>IF(G9&lt;51,0,IF(G9&lt;61,1,IF(G9&lt;71,2,IF(G9&lt;81,3,IF(G9&lt;90,4,5)))))</f>
        <v>5</v>
      </c>
      <c r="I9" s="9" t="s">
        <v>378</v>
      </c>
      <c r="J9" s="50" t="str">
        <f>IF(I9="Да",SUBSTITUTE(I9,"Да",1),SUBSTITUTE(I9,"Нет",0))</f>
        <v>1</v>
      </c>
      <c r="K9" s="23">
        <v>1670</v>
      </c>
      <c r="L9" s="23">
        <v>13161</v>
      </c>
      <c r="M9" s="37">
        <f>ROUND(ABS(L9-K9)/K9*100,0)</f>
        <v>688</v>
      </c>
      <c r="N9" s="37">
        <f>IF(M9&gt;30,0,IF(M9&gt;25,1,IF(M9&gt;20,2,IF(M9&gt;15,3,IF(M9&gt;10,4,5)))))</f>
        <v>0</v>
      </c>
      <c r="O9" s="8">
        <v>1740</v>
      </c>
      <c r="P9" s="8">
        <v>1680</v>
      </c>
      <c r="Q9" s="39">
        <f>ROUND(ABS(O9-P9)/P9*100,0)</f>
        <v>4</v>
      </c>
      <c r="R9" s="37">
        <f>IF(Q9&gt;30,0,IF(Q9&gt;25,1,IF(Q9&gt;20,2,IF(Q9&gt;15,3,IF(Q9&gt;10,4,5)))))</f>
        <v>5</v>
      </c>
      <c r="S9" s="8">
        <v>0</v>
      </c>
      <c r="T9" s="37">
        <f>IF(S9&gt;0,0,1)</f>
        <v>1</v>
      </c>
      <c r="U9" s="10" t="s">
        <v>380</v>
      </c>
      <c r="V9" s="37" t="str">
        <f>IF(U9="Имеется",SUBSTITUTE(U9,"Имеется",1),SUBSTITUTE(U9,"Не имеется",0))</f>
        <v>1</v>
      </c>
      <c r="W9" s="8">
        <v>4541</v>
      </c>
      <c r="X9" s="8">
        <v>23189</v>
      </c>
      <c r="Y9" s="37">
        <f>ROUND(W9/X9*100,0)</f>
        <v>20</v>
      </c>
      <c r="Z9" s="37">
        <f>IF(Y9&gt;50,0,IF(Y9&gt;20,1,IF(Y9&gt;5,2,3)))</f>
        <v>2</v>
      </c>
      <c r="AA9" s="8">
        <v>0</v>
      </c>
      <c r="AB9" s="8">
        <v>23243</v>
      </c>
      <c r="AC9" s="38">
        <f>ROUND(AA9/AB9*100,1)</f>
        <v>0</v>
      </c>
      <c r="AD9" s="37">
        <f>IF(AC9=0,2,IF(AC9&gt;0.1,0,1))</f>
        <v>2</v>
      </c>
      <c r="AE9" s="23">
        <v>0</v>
      </c>
      <c r="AF9" s="37">
        <f>IF(AE9=0,1,0)</f>
        <v>1</v>
      </c>
      <c r="AG9" s="8">
        <v>1970</v>
      </c>
      <c r="AH9" s="8">
        <v>1670</v>
      </c>
      <c r="AI9" s="8">
        <v>2012</v>
      </c>
      <c r="AJ9" s="8">
        <v>1670</v>
      </c>
      <c r="AK9" s="41">
        <f>ROUND(IF(AG9&lt;AH9,0,IF((AG9-AH9)&lt;(AI9-AJ9),0,((AG9-AH9)-(AI9-AJ9))/AG9*100)),0)</f>
        <v>0</v>
      </c>
      <c r="AL9" s="41">
        <f>IF(AK9&gt;5,0,IF(AK9&gt;3,1,IF(AK9&gt;0,2,3)))</f>
        <v>3</v>
      </c>
      <c r="AM9" s="10" t="s">
        <v>378</v>
      </c>
      <c r="AN9" s="37" t="str">
        <f>IF(AM9="Да",SUBSTITUTE(AM9,"Да",1),SUBSTITUTE(AM9,"Нет",0))</f>
        <v>1</v>
      </c>
      <c r="AO9" s="10" t="s">
        <v>380</v>
      </c>
      <c r="AP9" s="37" t="str">
        <f>IF(AO9="Имеется",SUBSTITUTE(AO9,"Имеется",1),IF(AO9="Нет учреждений, которым доводится мун. задание",SUBSTITUTE(AO9,"Нет учреждений, которым доводится мун. задание",1),SUBSTITUTE(AO9,"Не имеется",0)))</f>
        <v>1</v>
      </c>
      <c r="AQ9" s="23">
        <v>1383</v>
      </c>
      <c r="AR9" s="23">
        <v>1457</v>
      </c>
      <c r="AS9" s="23">
        <v>1326</v>
      </c>
      <c r="AT9" s="23">
        <v>2345</v>
      </c>
      <c r="AU9" s="40">
        <f>ROUND(ABS(AT9/((AQ9+AR9+AS9)/3)-1)*100,0)</f>
        <v>69</v>
      </c>
      <c r="AV9" s="37">
        <f>IF(AU9&gt;50,0,IF(AU9&gt;40,1,IF(AU9&gt;30,2,IF(AU9&gt;20,3,IF(AU9&gt;10,4,5)))))</f>
        <v>0</v>
      </c>
      <c r="AW9" s="10" t="s">
        <v>381</v>
      </c>
      <c r="AX9" s="37" t="str">
        <f>IF(AW9="Не имеется",SUBSTITUTE(AW9,"Не имеется",1),SUBSTITUTE(AW9,"Имеется",0))</f>
        <v>1</v>
      </c>
      <c r="AY9" s="8">
        <v>23286</v>
      </c>
      <c r="AZ9" s="8">
        <v>0</v>
      </c>
      <c r="BA9" s="8">
        <v>23243</v>
      </c>
      <c r="BB9" s="37">
        <f>ROUND((AY9+AZ9)/BA9*100,0)</f>
        <v>100</v>
      </c>
      <c r="BC9" s="37">
        <f>IF(BB9&lt;90,0,IF(BB9&lt;95,1,IF(BB9&lt;100,2,3)))</f>
        <v>3</v>
      </c>
      <c r="BD9" s="10" t="s">
        <v>381</v>
      </c>
      <c r="BE9" s="37" t="str">
        <f>IF(BD9="Не имеется",SUBSTITUTE(BD9,"Не имеется",1),SUBSTITUTE(BD9,"Имеется",0))</f>
        <v>1</v>
      </c>
      <c r="BF9" s="8">
        <v>0</v>
      </c>
      <c r="BG9" s="8">
        <v>13161.4</v>
      </c>
      <c r="BH9" s="37">
        <f>ROUND(BF9/BG9*100,0)</f>
        <v>0</v>
      </c>
      <c r="BI9" s="37">
        <f>IF(BH9&gt;50,0,IF(BH9&gt;40,1,IF(BH9&gt;30,2,IF(BH9&gt;20,3,IF(BH9&gt;10,4,5)))))</f>
        <v>5</v>
      </c>
      <c r="BJ9" s="23">
        <v>0</v>
      </c>
      <c r="BK9" s="23">
        <v>23147</v>
      </c>
      <c r="BL9" s="1">
        <f>ROUND(BJ9/BK9*100,0)</f>
        <v>0</v>
      </c>
      <c r="BM9" s="37">
        <f>IF(BL9&gt;15,0,IF(BL9&gt;12,1,IF(BL9&gt;9,2,IF(BL9&gt;6,3,IF(BL9&gt;3,4,5)))))</f>
        <v>5</v>
      </c>
      <c r="BN9" s="23">
        <v>0</v>
      </c>
      <c r="BO9" s="23">
        <v>11461</v>
      </c>
      <c r="BP9" s="23">
        <v>328</v>
      </c>
      <c r="BQ9" s="23">
        <v>1700</v>
      </c>
      <c r="BR9" s="23">
        <v>4213</v>
      </c>
      <c r="BS9" s="37">
        <f t="shared" si="27"/>
        <v>0</v>
      </c>
      <c r="BT9" s="37">
        <f>IF(BS9&gt;5,0,IF(BS9&gt;0,1,2))</f>
        <v>2</v>
      </c>
      <c r="BU9" s="10" t="s">
        <v>385</v>
      </c>
      <c r="BV9" s="50" t="str">
        <f t="shared" si="29"/>
        <v>0</v>
      </c>
      <c r="BW9" s="10" t="s">
        <v>384</v>
      </c>
      <c r="BX9" s="50" t="str">
        <f>IF(BW9="Осуществляется",SUBSTITUTE(BW9,"Осуществляется",1),SUBSTITUTE(BW9,"Не осуществляется",0))</f>
        <v>1</v>
      </c>
      <c r="BY9" s="10" t="s">
        <v>384</v>
      </c>
      <c r="BZ9" s="50" t="str">
        <f t="shared" si="31"/>
        <v>1</v>
      </c>
      <c r="CA9" s="10" t="s">
        <v>385</v>
      </c>
      <c r="CB9" s="50" t="str">
        <f t="shared" si="32"/>
        <v>0</v>
      </c>
      <c r="CC9" s="10" t="s">
        <v>385</v>
      </c>
      <c r="CD9" s="50" t="str">
        <f>IF(CC9="Осуществляется",SUBSTITUTE(CC9,"Осуществляется",1),SUBSTITUTE(CC9,"Не осуществляется",0))</f>
        <v>0</v>
      </c>
      <c r="CE9" s="10" t="s">
        <v>422</v>
      </c>
      <c r="CF9" s="50" t="str">
        <f t="shared" si="65"/>
        <v>1</v>
      </c>
      <c r="CG9" s="18">
        <f t="shared" si="64"/>
        <v>43</v>
      </c>
    </row>
    <row r="10" spans="1:86" s="44" customFormat="1" ht="34.15" customHeight="1" x14ac:dyDescent="0.2">
      <c r="A10" s="34">
        <v>7</v>
      </c>
      <c r="B10" s="43" t="s">
        <v>9</v>
      </c>
      <c r="C10" s="23">
        <v>10700</v>
      </c>
      <c r="D10" s="23">
        <v>0</v>
      </c>
      <c r="E10" s="23">
        <v>11074</v>
      </c>
      <c r="F10" s="23">
        <v>0</v>
      </c>
      <c r="G10" s="37">
        <f t="shared" si="34"/>
        <v>97</v>
      </c>
      <c r="H10" s="37">
        <f t="shared" si="35"/>
        <v>5</v>
      </c>
      <c r="I10" s="9" t="s">
        <v>378</v>
      </c>
      <c r="J10" s="50" t="str">
        <f t="shared" si="1"/>
        <v>1</v>
      </c>
      <c r="K10" s="23">
        <v>3860</v>
      </c>
      <c r="L10" s="23">
        <v>3900</v>
      </c>
      <c r="M10" s="37">
        <f t="shared" si="36"/>
        <v>1</v>
      </c>
      <c r="N10" s="37">
        <f t="shared" si="37"/>
        <v>5</v>
      </c>
      <c r="O10" s="8">
        <v>4480</v>
      </c>
      <c r="P10" s="8">
        <v>3860</v>
      </c>
      <c r="Q10" s="39">
        <f t="shared" si="38"/>
        <v>16</v>
      </c>
      <c r="R10" s="37">
        <f t="shared" si="39"/>
        <v>3</v>
      </c>
      <c r="S10" s="8">
        <v>0</v>
      </c>
      <c r="T10" s="37">
        <f t="shared" si="40"/>
        <v>1</v>
      </c>
      <c r="U10" s="10" t="s">
        <v>380</v>
      </c>
      <c r="V10" s="37" t="str">
        <f t="shared" si="41"/>
        <v>1</v>
      </c>
      <c r="W10" s="8">
        <v>4348</v>
      </c>
      <c r="X10" s="8">
        <v>72531</v>
      </c>
      <c r="Y10" s="37">
        <f t="shared" si="42"/>
        <v>6</v>
      </c>
      <c r="Z10" s="37">
        <f t="shared" si="43"/>
        <v>2</v>
      </c>
      <c r="AA10" s="8">
        <v>0</v>
      </c>
      <c r="AB10" s="8">
        <v>73497</v>
      </c>
      <c r="AC10" s="38">
        <f t="shared" si="44"/>
        <v>0</v>
      </c>
      <c r="AD10" s="37">
        <f t="shared" si="45"/>
        <v>2</v>
      </c>
      <c r="AE10" s="23">
        <v>0</v>
      </c>
      <c r="AF10" s="37">
        <f t="shared" si="46"/>
        <v>1</v>
      </c>
      <c r="AG10" s="8">
        <v>4769</v>
      </c>
      <c r="AH10" s="8">
        <v>3860</v>
      </c>
      <c r="AI10" s="8">
        <v>3899</v>
      </c>
      <c r="AJ10" s="8">
        <v>3860</v>
      </c>
      <c r="AK10" s="41">
        <f t="shared" si="47"/>
        <v>18</v>
      </c>
      <c r="AL10" s="41">
        <f t="shared" si="48"/>
        <v>0</v>
      </c>
      <c r="AM10" s="10" t="s">
        <v>378</v>
      </c>
      <c r="AN10" s="37" t="str">
        <f t="shared" si="49"/>
        <v>1</v>
      </c>
      <c r="AO10" s="10" t="s">
        <v>380</v>
      </c>
      <c r="AP10" s="37" t="str">
        <f t="shared" si="50"/>
        <v>1</v>
      </c>
      <c r="AQ10" s="23">
        <v>2056</v>
      </c>
      <c r="AR10" s="23">
        <v>3157</v>
      </c>
      <c r="AS10" s="23">
        <v>2057</v>
      </c>
      <c r="AT10" s="23">
        <v>1847</v>
      </c>
      <c r="AU10" s="40">
        <f t="shared" si="51"/>
        <v>24</v>
      </c>
      <c r="AV10" s="37">
        <f t="shared" si="52"/>
        <v>3</v>
      </c>
      <c r="AW10" s="10" t="s">
        <v>381</v>
      </c>
      <c r="AX10" s="37" t="str">
        <f t="shared" si="53"/>
        <v>1</v>
      </c>
      <c r="AY10" s="8">
        <v>72627</v>
      </c>
      <c r="AZ10" s="8">
        <v>870</v>
      </c>
      <c r="BA10" s="8">
        <v>73497</v>
      </c>
      <c r="BB10" s="37">
        <f t="shared" si="54"/>
        <v>100</v>
      </c>
      <c r="BC10" s="37">
        <f t="shared" si="55"/>
        <v>3</v>
      </c>
      <c r="BD10" s="10" t="s">
        <v>381</v>
      </c>
      <c r="BE10" s="37" t="str">
        <f t="shared" si="56"/>
        <v>1</v>
      </c>
      <c r="BF10" s="8">
        <v>0</v>
      </c>
      <c r="BG10" s="8">
        <v>3899.6</v>
      </c>
      <c r="BH10" s="37">
        <f t="shared" si="57"/>
        <v>0</v>
      </c>
      <c r="BI10" s="37">
        <f t="shared" si="58"/>
        <v>5</v>
      </c>
      <c r="BJ10" s="23">
        <v>0</v>
      </c>
      <c r="BK10" s="23">
        <v>73401</v>
      </c>
      <c r="BL10" s="1">
        <f t="shared" si="59"/>
        <v>0</v>
      </c>
      <c r="BM10" s="37">
        <f t="shared" si="60"/>
        <v>5</v>
      </c>
      <c r="BN10" s="23">
        <v>0</v>
      </c>
      <c r="BO10" s="23">
        <v>-3046</v>
      </c>
      <c r="BP10" s="23">
        <v>1058</v>
      </c>
      <c r="BQ10" s="23">
        <v>6946</v>
      </c>
      <c r="BR10" s="23">
        <v>3290</v>
      </c>
      <c r="BS10" s="37">
        <f t="shared" si="27"/>
        <v>0</v>
      </c>
      <c r="BT10" s="37">
        <f t="shared" si="61"/>
        <v>2</v>
      </c>
      <c r="BU10" s="10" t="s">
        <v>385</v>
      </c>
      <c r="BV10" s="50" t="str">
        <f t="shared" si="29"/>
        <v>0</v>
      </c>
      <c r="BW10" s="10" t="s">
        <v>384</v>
      </c>
      <c r="BX10" s="50" t="str">
        <f t="shared" si="62"/>
        <v>1</v>
      </c>
      <c r="BY10" s="10" t="s">
        <v>385</v>
      </c>
      <c r="BZ10" s="50" t="str">
        <f t="shared" si="31"/>
        <v>0</v>
      </c>
      <c r="CA10" s="10" t="s">
        <v>385</v>
      </c>
      <c r="CB10" s="50" t="str">
        <f t="shared" si="32"/>
        <v>0</v>
      </c>
      <c r="CC10" s="10" t="s">
        <v>385</v>
      </c>
      <c r="CD10" s="50" t="str">
        <f t="shared" si="63"/>
        <v>0</v>
      </c>
      <c r="CE10" s="10" t="s">
        <v>422</v>
      </c>
      <c r="CF10" s="50" t="str">
        <f t="shared" si="65"/>
        <v>1</v>
      </c>
      <c r="CG10" s="18">
        <f t="shared" si="64"/>
        <v>45</v>
      </c>
    </row>
    <row r="11" spans="1:86" s="44" customFormat="1" ht="34.15" customHeight="1" x14ac:dyDescent="0.2">
      <c r="A11" s="34">
        <v>5</v>
      </c>
      <c r="B11" s="43" t="s">
        <v>8</v>
      </c>
      <c r="C11" s="23">
        <v>9543</v>
      </c>
      <c r="D11" s="23">
        <v>0</v>
      </c>
      <c r="E11" s="23">
        <v>9862</v>
      </c>
      <c r="F11" s="23">
        <v>0</v>
      </c>
      <c r="G11" s="37">
        <f t="shared" si="34"/>
        <v>97</v>
      </c>
      <c r="H11" s="37">
        <f t="shared" si="35"/>
        <v>5</v>
      </c>
      <c r="I11" s="9" t="s">
        <v>378</v>
      </c>
      <c r="J11" s="50" t="str">
        <f t="shared" si="1"/>
        <v>1</v>
      </c>
      <c r="K11" s="23">
        <v>2610</v>
      </c>
      <c r="L11" s="23">
        <v>3126</v>
      </c>
      <c r="M11" s="37">
        <f t="shared" si="36"/>
        <v>20</v>
      </c>
      <c r="N11" s="37">
        <f t="shared" si="37"/>
        <v>3</v>
      </c>
      <c r="O11" s="8">
        <v>2800</v>
      </c>
      <c r="P11" s="8">
        <v>2610</v>
      </c>
      <c r="Q11" s="39">
        <f t="shared" si="38"/>
        <v>7</v>
      </c>
      <c r="R11" s="37">
        <f t="shared" si="39"/>
        <v>5</v>
      </c>
      <c r="S11" s="8">
        <v>0</v>
      </c>
      <c r="T11" s="37">
        <f t="shared" si="40"/>
        <v>1</v>
      </c>
      <c r="U11" s="10" t="s">
        <v>380</v>
      </c>
      <c r="V11" s="37" t="str">
        <f t="shared" si="41"/>
        <v>1</v>
      </c>
      <c r="W11" s="8">
        <v>4595</v>
      </c>
      <c r="X11" s="8">
        <v>17059</v>
      </c>
      <c r="Y11" s="37">
        <f t="shared" si="42"/>
        <v>27</v>
      </c>
      <c r="Z11" s="37">
        <f t="shared" si="43"/>
        <v>1</v>
      </c>
      <c r="AA11" s="8">
        <v>0</v>
      </c>
      <c r="AB11" s="8">
        <v>10291</v>
      </c>
      <c r="AC11" s="38">
        <f t="shared" si="44"/>
        <v>0</v>
      </c>
      <c r="AD11" s="37">
        <f t="shared" si="45"/>
        <v>2</v>
      </c>
      <c r="AE11" s="23">
        <v>0</v>
      </c>
      <c r="AF11" s="37">
        <f t="shared" si="46"/>
        <v>1</v>
      </c>
      <c r="AG11" s="8">
        <v>1764</v>
      </c>
      <c r="AH11" s="8">
        <v>2610</v>
      </c>
      <c r="AI11" s="8">
        <v>3126</v>
      </c>
      <c r="AJ11" s="8">
        <v>2610</v>
      </c>
      <c r="AK11" s="41">
        <f t="shared" si="47"/>
        <v>0</v>
      </c>
      <c r="AL11" s="41">
        <f t="shared" si="48"/>
        <v>3</v>
      </c>
      <c r="AM11" s="10" t="s">
        <v>378</v>
      </c>
      <c r="AN11" s="37" t="str">
        <f t="shared" si="49"/>
        <v>1</v>
      </c>
      <c r="AO11" s="10" t="s">
        <v>380</v>
      </c>
      <c r="AP11" s="37" t="str">
        <f t="shared" si="50"/>
        <v>1</v>
      </c>
      <c r="AQ11" s="23">
        <v>1130</v>
      </c>
      <c r="AR11" s="23">
        <v>1618</v>
      </c>
      <c r="AS11" s="23">
        <v>1818</v>
      </c>
      <c r="AT11" s="23">
        <v>1792</v>
      </c>
      <c r="AU11" s="40">
        <f t="shared" si="51"/>
        <v>18</v>
      </c>
      <c r="AV11" s="37">
        <f t="shared" si="52"/>
        <v>4</v>
      </c>
      <c r="AW11" s="10" t="s">
        <v>380</v>
      </c>
      <c r="AX11" s="37" t="str">
        <f t="shared" si="53"/>
        <v>0</v>
      </c>
      <c r="AY11" s="8">
        <v>17154</v>
      </c>
      <c r="AZ11" s="8">
        <v>0</v>
      </c>
      <c r="BA11" s="8">
        <v>10291</v>
      </c>
      <c r="BB11" s="37">
        <f t="shared" si="54"/>
        <v>167</v>
      </c>
      <c r="BC11" s="37">
        <f t="shared" si="55"/>
        <v>3</v>
      </c>
      <c r="BD11" s="10" t="s">
        <v>381</v>
      </c>
      <c r="BE11" s="37" t="str">
        <f t="shared" si="56"/>
        <v>1</v>
      </c>
      <c r="BF11" s="8">
        <v>0</v>
      </c>
      <c r="BG11" s="8">
        <v>3126.1</v>
      </c>
      <c r="BH11" s="37">
        <f t="shared" si="57"/>
        <v>0</v>
      </c>
      <c r="BI11" s="37">
        <f t="shared" si="58"/>
        <v>5</v>
      </c>
      <c r="BJ11" s="23">
        <v>0</v>
      </c>
      <c r="BK11" s="23">
        <v>10195</v>
      </c>
      <c r="BL11" s="1">
        <f t="shared" si="59"/>
        <v>0</v>
      </c>
      <c r="BM11" s="37">
        <f t="shared" si="60"/>
        <v>5</v>
      </c>
      <c r="BN11" s="23">
        <v>0</v>
      </c>
      <c r="BO11" s="23">
        <v>398</v>
      </c>
      <c r="BP11" s="23">
        <v>915</v>
      </c>
      <c r="BQ11" s="23">
        <v>2728</v>
      </c>
      <c r="BR11" s="23">
        <v>3680</v>
      </c>
      <c r="BS11" s="37">
        <f t="shared" si="27"/>
        <v>0</v>
      </c>
      <c r="BT11" s="37">
        <f t="shared" si="61"/>
        <v>2</v>
      </c>
      <c r="BU11" s="10" t="s">
        <v>384</v>
      </c>
      <c r="BV11" s="50" t="str">
        <f t="shared" si="29"/>
        <v>1</v>
      </c>
      <c r="BW11" s="10" t="s">
        <v>384</v>
      </c>
      <c r="BX11" s="50" t="str">
        <f t="shared" si="62"/>
        <v>1</v>
      </c>
      <c r="BY11" s="10" t="s">
        <v>385</v>
      </c>
      <c r="BZ11" s="50" t="str">
        <f t="shared" si="31"/>
        <v>0</v>
      </c>
      <c r="CA11" s="10" t="s">
        <v>385</v>
      </c>
      <c r="CB11" s="50" t="str">
        <f t="shared" si="32"/>
        <v>0</v>
      </c>
      <c r="CC11" s="10" t="s">
        <v>385</v>
      </c>
      <c r="CD11" s="50" t="str">
        <f t="shared" si="63"/>
        <v>0</v>
      </c>
      <c r="CE11" s="10" t="s">
        <v>422</v>
      </c>
      <c r="CF11" s="50" t="str">
        <f t="shared" si="65"/>
        <v>1</v>
      </c>
      <c r="CG11" s="18">
        <f t="shared" si="64"/>
        <v>48</v>
      </c>
    </row>
    <row r="12" spans="1:86" s="44" customFormat="1" ht="34.15" customHeight="1" x14ac:dyDescent="0.2">
      <c r="A12" s="34">
        <v>8</v>
      </c>
      <c r="B12" s="35" t="s">
        <v>296</v>
      </c>
      <c r="C12" s="23">
        <v>241149.3</v>
      </c>
      <c r="D12" s="23">
        <v>0</v>
      </c>
      <c r="E12" s="23">
        <v>242943.9</v>
      </c>
      <c r="F12" s="23">
        <v>655.29999999999995</v>
      </c>
      <c r="G12" s="37">
        <f t="shared" ref="G12:G67" si="66">ROUND((C12-D12)/(E12-F12)*100,0)</f>
        <v>100</v>
      </c>
      <c r="H12" s="37">
        <f t="shared" si="0"/>
        <v>5</v>
      </c>
      <c r="I12" s="9" t="s">
        <v>378</v>
      </c>
      <c r="J12" s="50" t="str">
        <f t="shared" ref="J12:J69" si="67">IF(I12="Да",SUBSTITUTE(I12,"Да",1),SUBSTITUTE(I12,"Нет",0))</f>
        <v>1</v>
      </c>
      <c r="K12" s="23">
        <v>49584.1</v>
      </c>
      <c r="L12" s="23">
        <v>48593.2</v>
      </c>
      <c r="M12" s="37">
        <f t="shared" si="2"/>
        <v>2</v>
      </c>
      <c r="N12" s="37">
        <f t="shared" si="3"/>
        <v>5</v>
      </c>
      <c r="O12" s="8">
        <v>87906.1</v>
      </c>
      <c r="P12" s="8">
        <v>75031.899999999994</v>
      </c>
      <c r="Q12" s="39">
        <f t="shared" si="4"/>
        <v>17</v>
      </c>
      <c r="R12" s="37">
        <f t="shared" si="5"/>
        <v>3</v>
      </c>
      <c r="S12" s="8">
        <v>0</v>
      </c>
      <c r="T12" s="37">
        <f t="shared" si="6"/>
        <v>1</v>
      </c>
      <c r="U12" s="10" t="s">
        <v>380</v>
      </c>
      <c r="V12" s="37" t="str">
        <f t="shared" si="7"/>
        <v>1</v>
      </c>
      <c r="W12" s="8">
        <v>50678.1</v>
      </c>
      <c r="X12" s="8">
        <v>101946.9</v>
      </c>
      <c r="Y12" s="37">
        <f t="shared" si="8"/>
        <v>50</v>
      </c>
      <c r="Z12" s="37">
        <f t="shared" si="9"/>
        <v>1</v>
      </c>
      <c r="AA12" s="8">
        <v>0</v>
      </c>
      <c r="AB12" s="8">
        <v>216267.3</v>
      </c>
      <c r="AC12" s="38">
        <f t="shared" si="10"/>
        <v>0</v>
      </c>
      <c r="AD12" s="37">
        <f t="shared" si="11"/>
        <v>2</v>
      </c>
      <c r="AE12" s="23">
        <v>0</v>
      </c>
      <c r="AF12" s="37">
        <f t="shared" si="12"/>
        <v>1</v>
      </c>
      <c r="AG12" s="8">
        <v>53828.3</v>
      </c>
      <c r="AH12" s="8">
        <v>56303.1</v>
      </c>
      <c r="AI12" s="8">
        <v>48593.2</v>
      </c>
      <c r="AJ12" s="8">
        <v>49584.1</v>
      </c>
      <c r="AK12" s="41">
        <f t="shared" si="47"/>
        <v>0</v>
      </c>
      <c r="AL12" s="41">
        <f t="shared" si="14"/>
        <v>3</v>
      </c>
      <c r="AM12" s="10" t="s">
        <v>378</v>
      </c>
      <c r="AN12" s="37" t="str">
        <f t="shared" si="15"/>
        <v>1</v>
      </c>
      <c r="AO12" s="10" t="s">
        <v>380</v>
      </c>
      <c r="AP12" s="37" t="str">
        <f t="shared" si="16"/>
        <v>1</v>
      </c>
      <c r="AQ12" s="23">
        <v>12520.3</v>
      </c>
      <c r="AR12" s="23">
        <v>18842</v>
      </c>
      <c r="AS12" s="23">
        <v>16884.400000000001</v>
      </c>
      <c r="AT12" s="23">
        <v>18899.099999999999</v>
      </c>
      <c r="AU12" s="40">
        <f t="shared" si="17"/>
        <v>18</v>
      </c>
      <c r="AV12" s="37">
        <f t="shared" si="18"/>
        <v>4</v>
      </c>
      <c r="AW12" s="10" t="s">
        <v>381</v>
      </c>
      <c r="AX12" s="37" t="str">
        <f t="shared" si="19"/>
        <v>1</v>
      </c>
      <c r="AY12" s="8">
        <v>211032.2</v>
      </c>
      <c r="AZ12" s="8">
        <v>5235.1000000000004</v>
      </c>
      <c r="BA12" s="8">
        <v>216267.3</v>
      </c>
      <c r="BB12" s="37">
        <f t="shared" si="20"/>
        <v>100</v>
      </c>
      <c r="BC12" s="37">
        <f t="shared" si="21"/>
        <v>3</v>
      </c>
      <c r="BD12" s="10" t="s">
        <v>381</v>
      </c>
      <c r="BE12" s="37" t="str">
        <f t="shared" si="22"/>
        <v>1</v>
      </c>
      <c r="BF12" s="8">
        <v>0</v>
      </c>
      <c r="BG12" s="8">
        <v>23365.9</v>
      </c>
      <c r="BH12" s="37">
        <f t="shared" si="23"/>
        <v>0</v>
      </c>
      <c r="BI12" s="37">
        <f t="shared" si="24"/>
        <v>5</v>
      </c>
      <c r="BJ12" s="23">
        <v>0</v>
      </c>
      <c r="BK12" s="23">
        <v>107182</v>
      </c>
      <c r="BL12" s="1">
        <f t="shared" si="25"/>
        <v>0</v>
      </c>
      <c r="BM12" s="37">
        <f t="shared" si="26"/>
        <v>5</v>
      </c>
      <c r="BN12" s="23">
        <v>0</v>
      </c>
      <c r="BO12" s="23">
        <v>-680.90000000000146</v>
      </c>
      <c r="BP12" s="23">
        <v>1921.9000000000015</v>
      </c>
      <c r="BQ12" s="23">
        <v>49274.1</v>
      </c>
      <c r="BR12" s="23">
        <v>23526</v>
      </c>
      <c r="BS12" s="37">
        <f t="shared" si="27"/>
        <v>0</v>
      </c>
      <c r="BT12" s="37">
        <f t="shared" si="28"/>
        <v>2</v>
      </c>
      <c r="BU12" s="10" t="s">
        <v>384</v>
      </c>
      <c r="BV12" s="50" t="str">
        <f t="shared" ref="BV12:BV13" si="68">IF(BU12="Осуществляется",SUBSTITUTE(BU12,"Осуществляется",1),SUBSTITUTE(BU12,"Не осуществляется",0))</f>
        <v>1</v>
      </c>
      <c r="BW12" s="10" t="s">
        <v>384</v>
      </c>
      <c r="BX12" s="50" t="str">
        <f t="shared" si="30"/>
        <v>1</v>
      </c>
      <c r="BY12" s="10" t="s">
        <v>384</v>
      </c>
      <c r="BZ12" s="50" t="str">
        <f t="shared" si="31"/>
        <v>1</v>
      </c>
      <c r="CA12" s="10" t="s">
        <v>384</v>
      </c>
      <c r="CB12" s="50" t="str">
        <f t="shared" si="32"/>
        <v>1</v>
      </c>
      <c r="CC12" s="10" t="s">
        <v>384</v>
      </c>
      <c r="CD12" s="50" t="str">
        <f t="shared" si="33"/>
        <v>1</v>
      </c>
      <c r="CE12" s="10" t="s">
        <v>422</v>
      </c>
      <c r="CF12" s="50" t="str">
        <f t="shared" si="65"/>
        <v>1</v>
      </c>
      <c r="CG12" s="18">
        <f t="shared" si="64"/>
        <v>52</v>
      </c>
      <c r="CH12" s="42"/>
    </row>
    <row r="13" spans="1:86" s="44" customFormat="1" ht="34.15" customHeight="1" x14ac:dyDescent="0.2">
      <c r="A13" s="34">
        <v>9</v>
      </c>
      <c r="B13" s="43" t="s">
        <v>12</v>
      </c>
      <c r="C13" s="23">
        <v>5178.2</v>
      </c>
      <c r="D13" s="23">
        <v>0</v>
      </c>
      <c r="E13" s="23">
        <v>5268.8</v>
      </c>
      <c r="F13" s="23">
        <v>0</v>
      </c>
      <c r="G13" s="37">
        <f t="shared" si="66"/>
        <v>98</v>
      </c>
      <c r="H13" s="37">
        <f t="shared" si="0"/>
        <v>5</v>
      </c>
      <c r="I13" s="9" t="s">
        <v>378</v>
      </c>
      <c r="J13" s="50" t="str">
        <f t="shared" si="67"/>
        <v>1</v>
      </c>
      <c r="K13" s="23">
        <v>826.3</v>
      </c>
      <c r="L13" s="23">
        <v>1466.3</v>
      </c>
      <c r="M13" s="37">
        <f t="shared" si="2"/>
        <v>77</v>
      </c>
      <c r="N13" s="37">
        <f t="shared" si="3"/>
        <v>0</v>
      </c>
      <c r="O13" s="8">
        <v>4320.3</v>
      </c>
      <c r="P13" s="8">
        <v>3965.8</v>
      </c>
      <c r="Q13" s="39">
        <f t="shared" si="4"/>
        <v>9</v>
      </c>
      <c r="R13" s="37">
        <f t="shared" si="5"/>
        <v>5</v>
      </c>
      <c r="S13" s="8">
        <v>0</v>
      </c>
      <c r="T13" s="37">
        <f t="shared" si="6"/>
        <v>1</v>
      </c>
      <c r="U13" s="10" t="s">
        <v>380</v>
      </c>
      <c r="V13" s="37" t="str">
        <f t="shared" si="7"/>
        <v>1</v>
      </c>
      <c r="W13" s="8">
        <v>3139.4</v>
      </c>
      <c r="X13" s="8">
        <v>5226</v>
      </c>
      <c r="Y13" s="37">
        <f t="shared" si="8"/>
        <v>60</v>
      </c>
      <c r="Z13" s="37">
        <f t="shared" si="9"/>
        <v>0</v>
      </c>
      <c r="AA13" s="8">
        <v>0</v>
      </c>
      <c r="AB13" s="8">
        <v>4423.6000000000004</v>
      </c>
      <c r="AC13" s="38">
        <f t="shared" si="10"/>
        <v>0</v>
      </c>
      <c r="AD13" s="37">
        <f t="shared" si="11"/>
        <v>2</v>
      </c>
      <c r="AE13" s="23">
        <v>0</v>
      </c>
      <c r="AF13" s="37">
        <f t="shared" si="12"/>
        <v>1</v>
      </c>
      <c r="AG13" s="8">
        <v>1464.3</v>
      </c>
      <c r="AH13" s="8">
        <v>1243.8</v>
      </c>
      <c r="AI13" s="8">
        <v>1466.3</v>
      </c>
      <c r="AJ13" s="8">
        <v>826.3</v>
      </c>
      <c r="AK13" s="41">
        <f t="shared" si="47"/>
        <v>0</v>
      </c>
      <c r="AL13" s="41">
        <f t="shared" si="14"/>
        <v>3</v>
      </c>
      <c r="AM13" s="10" t="s">
        <v>378</v>
      </c>
      <c r="AN13" s="37" t="str">
        <f t="shared" si="15"/>
        <v>1</v>
      </c>
      <c r="AO13" s="10" t="s">
        <v>381</v>
      </c>
      <c r="AP13" s="37" t="str">
        <f t="shared" si="16"/>
        <v>0</v>
      </c>
      <c r="AQ13" s="23">
        <v>1094.7</v>
      </c>
      <c r="AR13" s="23">
        <v>878</v>
      </c>
      <c r="AS13" s="23">
        <v>874.8</v>
      </c>
      <c r="AT13" s="23">
        <v>1532</v>
      </c>
      <c r="AU13" s="40">
        <f t="shared" si="17"/>
        <v>61</v>
      </c>
      <c r="AV13" s="37">
        <f t="shared" si="18"/>
        <v>0</v>
      </c>
      <c r="AW13" s="10" t="s">
        <v>381</v>
      </c>
      <c r="AX13" s="37" t="str">
        <f t="shared" si="19"/>
        <v>1</v>
      </c>
      <c r="AY13" s="8">
        <v>5270</v>
      </c>
      <c r="AZ13" s="8">
        <v>0</v>
      </c>
      <c r="BA13" s="8">
        <v>4423.6000000000004</v>
      </c>
      <c r="BB13" s="37">
        <f t="shared" si="20"/>
        <v>119</v>
      </c>
      <c r="BC13" s="37">
        <f t="shared" si="21"/>
        <v>3</v>
      </c>
      <c r="BD13" s="10" t="s">
        <v>381</v>
      </c>
      <c r="BE13" s="37" t="str">
        <f t="shared" si="22"/>
        <v>1</v>
      </c>
      <c r="BF13" s="8">
        <v>0</v>
      </c>
      <c r="BG13" s="8">
        <v>1466.3</v>
      </c>
      <c r="BH13" s="37">
        <f t="shared" si="23"/>
        <v>0</v>
      </c>
      <c r="BI13" s="37">
        <f t="shared" si="24"/>
        <v>5</v>
      </c>
      <c r="BJ13" s="23">
        <v>0</v>
      </c>
      <c r="BK13" s="23">
        <v>4379.7</v>
      </c>
      <c r="BL13" s="1">
        <f t="shared" si="25"/>
        <v>0</v>
      </c>
      <c r="BM13" s="37">
        <f t="shared" si="26"/>
        <v>5</v>
      </c>
      <c r="BN13" s="23">
        <v>0</v>
      </c>
      <c r="BO13" s="23">
        <v>538.5</v>
      </c>
      <c r="BP13" s="23">
        <v>510.70000000000027</v>
      </c>
      <c r="BQ13" s="23">
        <v>927.8</v>
      </c>
      <c r="BR13" s="23">
        <v>2628.7</v>
      </c>
      <c r="BS13" s="37">
        <f t="shared" si="27"/>
        <v>0</v>
      </c>
      <c r="BT13" s="37">
        <f t="shared" si="28"/>
        <v>2</v>
      </c>
      <c r="BU13" s="10" t="s">
        <v>384</v>
      </c>
      <c r="BV13" s="50" t="str">
        <f t="shared" si="68"/>
        <v>1</v>
      </c>
      <c r="BW13" s="10" t="s">
        <v>384</v>
      </c>
      <c r="BX13" s="50" t="str">
        <f t="shared" si="30"/>
        <v>1</v>
      </c>
      <c r="BY13" s="10" t="s">
        <v>384</v>
      </c>
      <c r="BZ13" s="50" t="str">
        <f t="shared" si="31"/>
        <v>1</v>
      </c>
      <c r="CA13" s="10" t="s">
        <v>384</v>
      </c>
      <c r="CB13" s="50" t="str">
        <f t="shared" si="32"/>
        <v>1</v>
      </c>
      <c r="CC13" s="10" t="s">
        <v>384</v>
      </c>
      <c r="CD13" s="50" t="str">
        <f t="shared" si="33"/>
        <v>1</v>
      </c>
      <c r="CE13" s="10" t="s">
        <v>422</v>
      </c>
      <c r="CF13" s="50" t="str">
        <f t="shared" si="65"/>
        <v>1</v>
      </c>
      <c r="CG13" s="18">
        <f t="shared" si="64"/>
        <v>43</v>
      </c>
    </row>
    <row r="14" spans="1:86" s="44" customFormat="1" ht="34.15" customHeight="1" x14ac:dyDescent="0.2">
      <c r="A14" s="34">
        <v>12</v>
      </c>
      <c r="B14" s="43" t="s">
        <v>13</v>
      </c>
      <c r="C14" s="23">
        <v>9947</v>
      </c>
      <c r="D14" s="23">
        <v>0</v>
      </c>
      <c r="E14" s="23">
        <v>10270.700000000001</v>
      </c>
      <c r="F14" s="23">
        <v>0</v>
      </c>
      <c r="G14" s="37">
        <f>ROUND((C14-D14)/(E14-F14)*100,0)</f>
        <v>97</v>
      </c>
      <c r="H14" s="37">
        <f>IF(G14&lt;51,0,IF(G14&lt;61,1,IF(G14&lt;71,2,IF(G14&lt;81,3,IF(G14&lt;90,4,5)))))</f>
        <v>5</v>
      </c>
      <c r="I14" s="9" t="s">
        <v>378</v>
      </c>
      <c r="J14" s="50" t="str">
        <f>IF(I14="Да",SUBSTITUTE(I14,"Да",1),SUBSTITUTE(I14,"Нет",0))</f>
        <v>1</v>
      </c>
      <c r="K14" s="23">
        <v>2645.6</v>
      </c>
      <c r="L14" s="23">
        <v>2854.4</v>
      </c>
      <c r="M14" s="37">
        <f>ROUND(ABS(L14-K14)/K14*100,0)</f>
        <v>8</v>
      </c>
      <c r="N14" s="37">
        <f>IF(M14&gt;30,0,IF(M14&gt;25,1,IF(M14&gt;20,2,IF(M14&gt;15,3,IF(M14&gt;10,4,5)))))</f>
        <v>5</v>
      </c>
      <c r="O14" s="8">
        <v>9092.1</v>
      </c>
      <c r="P14" s="8">
        <v>5581.4</v>
      </c>
      <c r="Q14" s="39">
        <f>ROUND(ABS(O14-P14)/P14*100,0)</f>
        <v>63</v>
      </c>
      <c r="R14" s="37">
        <f>IF(Q14&gt;30,0,IF(Q14&gt;25,1,IF(Q14&gt;20,2,IF(Q14&gt;15,3,IF(Q14&gt;10,4,5)))))</f>
        <v>0</v>
      </c>
      <c r="S14" s="8">
        <v>0</v>
      </c>
      <c r="T14" s="37">
        <f>IF(S14&gt;0,0,1)</f>
        <v>1</v>
      </c>
      <c r="U14" s="10" t="s">
        <v>380</v>
      </c>
      <c r="V14" s="37" t="str">
        <f>IF(U14="Имеется",SUBSTITUTE(U14,"Имеется",1),SUBSTITUTE(U14,"Не имеется",0))</f>
        <v>1</v>
      </c>
      <c r="W14" s="8">
        <v>2935.9</v>
      </c>
      <c r="X14" s="8">
        <v>6766.5</v>
      </c>
      <c r="Y14" s="37">
        <f>ROUND(W14/X14*100,0)</f>
        <v>43</v>
      </c>
      <c r="Z14" s="37">
        <f>IF(Y14&gt;50,0,IF(Y14&gt;20,1,IF(Y14&gt;5,2,3)))</f>
        <v>1</v>
      </c>
      <c r="AA14" s="8">
        <v>0</v>
      </c>
      <c r="AB14" s="8">
        <v>6959.9</v>
      </c>
      <c r="AC14" s="38">
        <f>ROUND(AA14/AB14*100,1)</f>
        <v>0</v>
      </c>
      <c r="AD14" s="37">
        <f>IF(AC14=0,2,IF(AC14&gt;0.1,0,1))</f>
        <v>2</v>
      </c>
      <c r="AE14" s="23">
        <v>0</v>
      </c>
      <c r="AF14" s="37">
        <f>IF(AE14=0,1,0)</f>
        <v>1</v>
      </c>
      <c r="AG14" s="8">
        <v>3757.3</v>
      </c>
      <c r="AH14" s="8">
        <v>3818.5</v>
      </c>
      <c r="AI14" s="8">
        <v>2854.4</v>
      </c>
      <c r="AJ14" s="8">
        <v>2645.6</v>
      </c>
      <c r="AK14" s="41">
        <f>ROUND(IF(AG14&lt;AH14,0,IF((AG14-AH14)&lt;(AI14-AJ14),0,((AG14-AH14)-(AI14-AJ14))/AG14*100)),0)</f>
        <v>0</v>
      </c>
      <c r="AL14" s="41">
        <f>IF(AK14&gt;5,0,IF(AK14&gt;3,1,IF(AK14&gt;0,2,3)))</f>
        <v>3</v>
      </c>
      <c r="AM14" s="10" t="s">
        <v>378</v>
      </c>
      <c r="AN14" s="37" t="str">
        <f>IF(AM14="Да",SUBSTITUTE(AM14,"Да",1),SUBSTITUTE(AM14,"Нет",0))</f>
        <v>1</v>
      </c>
      <c r="AO14" s="10" t="s">
        <v>381</v>
      </c>
      <c r="AP14" s="37" t="str">
        <f>IF(AO14="Имеется",SUBSTITUTE(AO14,"Имеется",1),IF(AO14="Нет учреждений, которым доводится мун. задание",SUBSTITUTE(AO14,"Нет учреждений, которым доводится мун. задание",1),SUBSTITUTE(AO14,"Не имеется",0)))</f>
        <v>0</v>
      </c>
      <c r="AQ14" s="23">
        <v>951.9</v>
      </c>
      <c r="AR14" s="23">
        <v>1768.2</v>
      </c>
      <c r="AS14" s="23">
        <v>1734.1</v>
      </c>
      <c r="AT14" s="23">
        <v>2277.3000000000002</v>
      </c>
      <c r="AU14" s="40">
        <f>ROUND(ABS(AT14/((AQ14+AR14+AS14)/3)-1)*100,0)</f>
        <v>53</v>
      </c>
      <c r="AV14" s="37">
        <f>IF(AU14&gt;50,0,IF(AU14&gt;40,1,IF(AU14&gt;30,2,IF(AU14&gt;20,3,IF(AU14&gt;10,4,5)))))</f>
        <v>0</v>
      </c>
      <c r="AW14" s="10" t="s">
        <v>381</v>
      </c>
      <c r="AX14" s="37" t="str">
        <f>IF(AW14="Не имеется",SUBSTITUTE(AW14,"Не имеется",1),SUBSTITUTE(AW14,"Имеется",0))</f>
        <v>1</v>
      </c>
      <c r="AY14" s="8">
        <v>7033.2</v>
      </c>
      <c r="AZ14" s="8">
        <v>0</v>
      </c>
      <c r="BA14" s="8">
        <v>6959.9</v>
      </c>
      <c r="BB14" s="37">
        <f>ROUND((AY14+AZ14)/BA14*100,0)</f>
        <v>101</v>
      </c>
      <c r="BC14" s="37">
        <f>IF(BB14&lt;90,0,IF(BB14&lt;95,1,IF(BB14&lt;100,2,3)))</f>
        <v>3</v>
      </c>
      <c r="BD14" s="10" t="s">
        <v>381</v>
      </c>
      <c r="BE14" s="37" t="str">
        <f>IF(BD14="Не имеется",SUBSTITUTE(BD14,"Не имеется",1),SUBSTITUTE(BD14,"Имеется",0))</f>
        <v>1</v>
      </c>
      <c r="BF14" s="8">
        <v>0</v>
      </c>
      <c r="BG14" s="8">
        <v>2854.4</v>
      </c>
      <c r="BH14" s="37">
        <f>ROUND(BF14/BG14*100,0)</f>
        <v>0</v>
      </c>
      <c r="BI14" s="37">
        <f>IF(BH14&gt;50,0,IF(BH14&gt;40,1,IF(BH14&gt;30,2,IF(BH14&gt;20,3,IF(BH14&gt;10,4,5)))))</f>
        <v>5</v>
      </c>
      <c r="BJ14" s="23">
        <v>0</v>
      </c>
      <c r="BK14" s="23">
        <v>6693.2</v>
      </c>
      <c r="BL14" s="1">
        <f>ROUND(BJ14/BK14*100,0)</f>
        <v>0</v>
      </c>
      <c r="BM14" s="37">
        <f>IF(BL14&gt;15,0,IF(BL14&gt;12,1,IF(BL14&gt;9,2,IF(BL14&gt;6,3,IF(BL14&gt;3,4,5)))))</f>
        <v>5</v>
      </c>
      <c r="BN14" s="23">
        <v>0</v>
      </c>
      <c r="BO14" s="23">
        <v>487.40000000000009</v>
      </c>
      <c r="BP14" s="23">
        <v>-56.199999999999818</v>
      </c>
      <c r="BQ14" s="23">
        <v>2367</v>
      </c>
      <c r="BR14" s="23">
        <v>2992.1</v>
      </c>
      <c r="BS14" s="37">
        <f t="shared" si="27"/>
        <v>0</v>
      </c>
      <c r="BT14" s="37">
        <f>IF(BS14&gt;5,0,IF(BS14&gt;0,1,2))</f>
        <v>2</v>
      </c>
      <c r="BU14" s="10" t="s">
        <v>384</v>
      </c>
      <c r="BV14" s="50" t="str">
        <f t="shared" ref="BV14:BV77" si="69">IF(BU14="Осуществляется",SUBSTITUTE(BU14,"Осуществляется",1),SUBSTITUTE(BU14,"Не осуществляется",0))</f>
        <v>1</v>
      </c>
      <c r="BW14" s="10" t="s">
        <v>384</v>
      </c>
      <c r="BX14" s="50" t="str">
        <f>IF(BW14="Осуществляется",SUBSTITUTE(BW14,"Осуществляется",1),SUBSTITUTE(BW14,"Не осуществляется",0))</f>
        <v>1</v>
      </c>
      <c r="BY14" s="10" t="s">
        <v>384</v>
      </c>
      <c r="BZ14" s="50" t="str">
        <f t="shared" si="31"/>
        <v>1</v>
      </c>
      <c r="CA14" s="10" t="s">
        <v>384</v>
      </c>
      <c r="CB14" s="50" t="str">
        <f t="shared" si="32"/>
        <v>1</v>
      </c>
      <c r="CC14" s="10" t="s">
        <v>384</v>
      </c>
      <c r="CD14" s="50" t="str">
        <f>IF(CC14="Осуществляется",SUBSTITUTE(CC14,"Осуществляется",1),SUBSTITUTE(CC14,"Не осуществляется",0))</f>
        <v>1</v>
      </c>
      <c r="CE14" s="10" t="s">
        <v>422</v>
      </c>
      <c r="CF14" s="50" t="str">
        <f t="shared" si="65"/>
        <v>1</v>
      </c>
      <c r="CG14" s="18">
        <f t="shared" si="64"/>
        <v>44</v>
      </c>
    </row>
    <row r="15" spans="1:86" s="44" customFormat="1" ht="34.15" customHeight="1" x14ac:dyDescent="0.2">
      <c r="A15" s="34">
        <v>10</v>
      </c>
      <c r="B15" s="43" t="s">
        <v>14</v>
      </c>
      <c r="C15" s="23">
        <v>4208.5</v>
      </c>
      <c r="D15" s="23">
        <v>0</v>
      </c>
      <c r="E15" s="23">
        <v>4273.2</v>
      </c>
      <c r="F15" s="23">
        <v>0</v>
      </c>
      <c r="G15" s="37">
        <f t="shared" si="66"/>
        <v>98</v>
      </c>
      <c r="H15" s="37">
        <f t="shared" si="0"/>
        <v>5</v>
      </c>
      <c r="I15" s="9" t="s">
        <v>378</v>
      </c>
      <c r="J15" s="50" t="str">
        <f t="shared" si="67"/>
        <v>1</v>
      </c>
      <c r="K15" s="23">
        <v>529.1</v>
      </c>
      <c r="L15" s="23">
        <v>1360.6</v>
      </c>
      <c r="M15" s="37">
        <f t="shared" si="2"/>
        <v>157</v>
      </c>
      <c r="N15" s="37">
        <f t="shared" si="3"/>
        <v>0</v>
      </c>
      <c r="O15" s="8">
        <v>3612.6</v>
      </c>
      <c r="P15" s="8">
        <v>3145.8</v>
      </c>
      <c r="Q15" s="39">
        <f t="shared" si="4"/>
        <v>15</v>
      </c>
      <c r="R15" s="37">
        <f t="shared" si="5"/>
        <v>4</v>
      </c>
      <c r="S15" s="8">
        <v>0</v>
      </c>
      <c r="T15" s="37">
        <f t="shared" si="6"/>
        <v>1</v>
      </c>
      <c r="U15" s="10" t="s">
        <v>380</v>
      </c>
      <c r="V15" s="37" t="str">
        <f t="shared" si="7"/>
        <v>1</v>
      </c>
      <c r="W15" s="8">
        <v>2616.6</v>
      </c>
      <c r="X15" s="8">
        <v>4443.7</v>
      </c>
      <c r="Y15" s="37">
        <f t="shared" si="8"/>
        <v>59</v>
      </c>
      <c r="Z15" s="37">
        <f t="shared" si="9"/>
        <v>0</v>
      </c>
      <c r="AA15" s="8">
        <v>0</v>
      </c>
      <c r="AB15" s="8">
        <v>3691.6</v>
      </c>
      <c r="AC15" s="38">
        <f t="shared" si="10"/>
        <v>0</v>
      </c>
      <c r="AD15" s="37">
        <f t="shared" si="11"/>
        <v>2</v>
      </c>
      <c r="AE15" s="23">
        <v>0</v>
      </c>
      <c r="AF15" s="37">
        <f t="shared" si="12"/>
        <v>1</v>
      </c>
      <c r="AG15" s="8">
        <v>1052.2</v>
      </c>
      <c r="AH15" s="8">
        <v>1005.1</v>
      </c>
      <c r="AI15" s="8">
        <v>1360.6</v>
      </c>
      <c r="AJ15" s="8">
        <v>529.1</v>
      </c>
      <c r="AK15" s="41">
        <f t="shared" si="47"/>
        <v>0</v>
      </c>
      <c r="AL15" s="41">
        <f t="shared" si="14"/>
        <v>3</v>
      </c>
      <c r="AM15" s="10" t="s">
        <v>378</v>
      </c>
      <c r="AN15" s="37" t="str">
        <f t="shared" si="15"/>
        <v>1</v>
      </c>
      <c r="AO15" s="10" t="s">
        <v>381</v>
      </c>
      <c r="AP15" s="37" t="str">
        <f t="shared" si="16"/>
        <v>0</v>
      </c>
      <c r="AQ15" s="23">
        <v>726.8</v>
      </c>
      <c r="AR15" s="23">
        <v>765.3</v>
      </c>
      <c r="AS15" s="23">
        <v>908.3</v>
      </c>
      <c r="AT15" s="23">
        <v>1268.5</v>
      </c>
      <c r="AU15" s="40">
        <f t="shared" si="17"/>
        <v>59</v>
      </c>
      <c r="AV15" s="37">
        <f t="shared" si="18"/>
        <v>0</v>
      </c>
      <c r="AW15" s="10" t="s">
        <v>381</v>
      </c>
      <c r="AX15" s="37" t="str">
        <f t="shared" si="19"/>
        <v>1</v>
      </c>
      <c r="AY15" s="8">
        <v>4469.5</v>
      </c>
      <c r="AZ15" s="8">
        <v>0</v>
      </c>
      <c r="BA15" s="8">
        <v>3691.6</v>
      </c>
      <c r="BB15" s="37">
        <f t="shared" si="20"/>
        <v>121</v>
      </c>
      <c r="BC15" s="37">
        <f t="shared" si="21"/>
        <v>3</v>
      </c>
      <c r="BD15" s="10" t="s">
        <v>381</v>
      </c>
      <c r="BE15" s="37" t="str">
        <f t="shared" si="22"/>
        <v>1</v>
      </c>
      <c r="BF15" s="8">
        <v>0</v>
      </c>
      <c r="BG15" s="8">
        <v>1360.6</v>
      </c>
      <c r="BH15" s="37">
        <f t="shared" si="23"/>
        <v>0</v>
      </c>
      <c r="BI15" s="37">
        <f t="shared" si="24"/>
        <v>5</v>
      </c>
      <c r="BJ15" s="23">
        <v>0</v>
      </c>
      <c r="BK15" s="23">
        <v>3668.8</v>
      </c>
      <c r="BL15" s="1">
        <f t="shared" si="25"/>
        <v>0</v>
      </c>
      <c r="BM15" s="37">
        <f t="shared" si="26"/>
        <v>5</v>
      </c>
      <c r="BN15" s="23">
        <v>0</v>
      </c>
      <c r="BO15" s="23">
        <v>648.39999999999986</v>
      </c>
      <c r="BP15" s="23">
        <v>95.799999999999727</v>
      </c>
      <c r="BQ15" s="23">
        <v>712.2</v>
      </c>
      <c r="BR15" s="23">
        <v>2520.8000000000002</v>
      </c>
      <c r="BS15" s="37">
        <f t="shared" si="27"/>
        <v>0</v>
      </c>
      <c r="BT15" s="37">
        <f t="shared" si="28"/>
        <v>2</v>
      </c>
      <c r="BU15" s="10" t="s">
        <v>384</v>
      </c>
      <c r="BV15" s="50" t="str">
        <f t="shared" si="69"/>
        <v>1</v>
      </c>
      <c r="BW15" s="10" t="s">
        <v>384</v>
      </c>
      <c r="BX15" s="50" t="str">
        <f t="shared" si="30"/>
        <v>1</v>
      </c>
      <c r="BY15" s="10" t="s">
        <v>384</v>
      </c>
      <c r="BZ15" s="50" t="str">
        <f t="shared" si="31"/>
        <v>1</v>
      </c>
      <c r="CA15" s="10" t="s">
        <v>384</v>
      </c>
      <c r="CB15" s="50" t="str">
        <f t="shared" si="32"/>
        <v>1</v>
      </c>
      <c r="CC15" s="10" t="s">
        <v>384</v>
      </c>
      <c r="CD15" s="50" t="str">
        <f t="shared" si="33"/>
        <v>1</v>
      </c>
      <c r="CE15" s="10" t="s">
        <v>422</v>
      </c>
      <c r="CF15" s="50" t="str">
        <f t="shared" si="65"/>
        <v>1</v>
      </c>
      <c r="CG15" s="18">
        <f t="shared" si="64"/>
        <v>42</v>
      </c>
    </row>
    <row r="16" spans="1:86" s="44" customFormat="1" ht="34.15" customHeight="1" x14ac:dyDescent="0.2">
      <c r="A16" s="34">
        <v>11</v>
      </c>
      <c r="B16" s="43" t="s">
        <v>15</v>
      </c>
      <c r="C16" s="23">
        <v>3351.5</v>
      </c>
      <c r="D16" s="23">
        <v>0</v>
      </c>
      <c r="E16" s="23">
        <v>3385.2</v>
      </c>
      <c r="F16" s="23">
        <v>0</v>
      </c>
      <c r="G16" s="37">
        <f t="shared" si="66"/>
        <v>99</v>
      </c>
      <c r="H16" s="37">
        <f t="shared" si="0"/>
        <v>5</v>
      </c>
      <c r="I16" s="9" t="s">
        <v>378</v>
      </c>
      <c r="J16" s="50" t="str">
        <f t="shared" si="67"/>
        <v>1</v>
      </c>
      <c r="K16" s="23">
        <v>471</v>
      </c>
      <c r="L16" s="23">
        <v>679.1</v>
      </c>
      <c r="M16" s="37">
        <f t="shared" si="2"/>
        <v>44</v>
      </c>
      <c r="N16" s="37">
        <f t="shared" si="3"/>
        <v>0</v>
      </c>
      <c r="O16" s="8">
        <v>3004.6</v>
      </c>
      <c r="P16" s="8">
        <v>2422.1</v>
      </c>
      <c r="Q16" s="39">
        <f t="shared" si="4"/>
        <v>24</v>
      </c>
      <c r="R16" s="37">
        <f t="shared" si="5"/>
        <v>2</v>
      </c>
      <c r="S16" s="8">
        <v>0</v>
      </c>
      <c r="T16" s="37">
        <f t="shared" si="6"/>
        <v>1</v>
      </c>
      <c r="U16" s="10" t="s">
        <v>380</v>
      </c>
      <c r="V16" s="37" t="str">
        <f t="shared" si="7"/>
        <v>1</v>
      </c>
      <c r="W16" s="8">
        <v>1951.1</v>
      </c>
      <c r="X16" s="8">
        <v>2987.8</v>
      </c>
      <c r="Y16" s="37">
        <f t="shared" si="8"/>
        <v>65</v>
      </c>
      <c r="Z16" s="37">
        <f t="shared" si="9"/>
        <v>0</v>
      </c>
      <c r="AA16" s="8">
        <v>0</v>
      </c>
      <c r="AB16" s="8">
        <v>2341.1</v>
      </c>
      <c r="AC16" s="38">
        <f t="shared" si="10"/>
        <v>0</v>
      </c>
      <c r="AD16" s="37">
        <f t="shared" si="11"/>
        <v>2</v>
      </c>
      <c r="AE16" s="23">
        <v>0</v>
      </c>
      <c r="AF16" s="37">
        <f t="shared" si="12"/>
        <v>1</v>
      </c>
      <c r="AG16" s="8">
        <v>368.2</v>
      </c>
      <c r="AH16" s="8">
        <v>829.9</v>
      </c>
      <c r="AI16" s="8">
        <v>679.1</v>
      </c>
      <c r="AJ16" s="8">
        <v>471</v>
      </c>
      <c r="AK16" s="41">
        <f t="shared" si="13"/>
        <v>0</v>
      </c>
      <c r="AL16" s="41">
        <f t="shared" si="14"/>
        <v>3</v>
      </c>
      <c r="AM16" s="10" t="s">
        <v>378</v>
      </c>
      <c r="AN16" s="37" t="str">
        <f t="shared" si="15"/>
        <v>1</v>
      </c>
      <c r="AO16" s="10" t="s">
        <v>381</v>
      </c>
      <c r="AP16" s="37" t="str">
        <f t="shared" si="16"/>
        <v>0</v>
      </c>
      <c r="AQ16" s="23">
        <v>442.3</v>
      </c>
      <c r="AR16" s="23">
        <v>478.5</v>
      </c>
      <c r="AS16" s="23">
        <v>599.6</v>
      </c>
      <c r="AT16" s="23">
        <v>799</v>
      </c>
      <c r="AU16" s="40">
        <f t="shared" si="17"/>
        <v>58</v>
      </c>
      <c r="AV16" s="37">
        <f t="shared" si="18"/>
        <v>0</v>
      </c>
      <c r="AW16" s="10" t="s">
        <v>381</v>
      </c>
      <c r="AX16" s="37" t="str">
        <f t="shared" si="19"/>
        <v>1</v>
      </c>
      <c r="AY16" s="8">
        <v>3009.6</v>
      </c>
      <c r="AZ16" s="8">
        <v>0</v>
      </c>
      <c r="BA16" s="8">
        <v>2341.1</v>
      </c>
      <c r="BB16" s="37">
        <f t="shared" si="20"/>
        <v>129</v>
      </c>
      <c r="BC16" s="37">
        <f t="shared" si="21"/>
        <v>3</v>
      </c>
      <c r="BD16" s="10" t="s">
        <v>381</v>
      </c>
      <c r="BE16" s="37" t="str">
        <f t="shared" si="22"/>
        <v>1</v>
      </c>
      <c r="BF16" s="8">
        <v>0</v>
      </c>
      <c r="BG16" s="8">
        <v>679.1</v>
      </c>
      <c r="BH16" s="37">
        <f t="shared" si="23"/>
        <v>0</v>
      </c>
      <c r="BI16" s="37">
        <f t="shared" si="24"/>
        <v>5</v>
      </c>
      <c r="BJ16" s="23">
        <v>0</v>
      </c>
      <c r="BK16" s="23">
        <v>2319.3000000000002</v>
      </c>
      <c r="BL16" s="1">
        <f t="shared" si="25"/>
        <v>0</v>
      </c>
      <c r="BM16" s="37">
        <f t="shared" si="26"/>
        <v>5</v>
      </c>
      <c r="BN16" s="23">
        <v>0</v>
      </c>
      <c r="BO16" s="23">
        <v>214.20000000000005</v>
      </c>
      <c r="BP16" s="23">
        <v>391.5</v>
      </c>
      <c r="BQ16" s="23">
        <v>464.9</v>
      </c>
      <c r="BR16" s="23">
        <v>1559.6</v>
      </c>
      <c r="BS16" s="37">
        <f t="shared" si="27"/>
        <v>0</v>
      </c>
      <c r="BT16" s="37">
        <f t="shared" si="28"/>
        <v>2</v>
      </c>
      <c r="BU16" s="10" t="s">
        <v>384</v>
      </c>
      <c r="BV16" s="50" t="str">
        <f t="shared" si="69"/>
        <v>1</v>
      </c>
      <c r="BW16" s="10" t="s">
        <v>384</v>
      </c>
      <c r="BX16" s="50" t="str">
        <f t="shared" si="30"/>
        <v>1</v>
      </c>
      <c r="BY16" s="10" t="s">
        <v>384</v>
      </c>
      <c r="BZ16" s="50" t="str">
        <f t="shared" si="31"/>
        <v>1</v>
      </c>
      <c r="CA16" s="10" t="s">
        <v>384</v>
      </c>
      <c r="CB16" s="50" t="str">
        <f t="shared" si="32"/>
        <v>1</v>
      </c>
      <c r="CC16" s="10" t="s">
        <v>384</v>
      </c>
      <c r="CD16" s="50" t="str">
        <f t="shared" si="33"/>
        <v>1</v>
      </c>
      <c r="CE16" s="10" t="s">
        <v>422</v>
      </c>
      <c r="CF16" s="50" t="str">
        <f t="shared" si="65"/>
        <v>1</v>
      </c>
      <c r="CG16" s="18">
        <f t="shared" si="64"/>
        <v>40</v>
      </c>
    </row>
    <row r="17" spans="1:86" s="44" customFormat="1" ht="34.15" customHeight="1" x14ac:dyDescent="0.2">
      <c r="A17" s="34">
        <v>13</v>
      </c>
      <c r="B17" s="43" t="s">
        <v>16</v>
      </c>
      <c r="C17" s="23">
        <v>4319.3999999999996</v>
      </c>
      <c r="D17" s="23">
        <v>0</v>
      </c>
      <c r="E17" s="23">
        <v>4410</v>
      </c>
      <c r="F17" s="23">
        <v>0</v>
      </c>
      <c r="G17" s="37">
        <f t="shared" si="66"/>
        <v>98</v>
      </c>
      <c r="H17" s="37">
        <f t="shared" si="0"/>
        <v>5</v>
      </c>
      <c r="I17" s="9" t="s">
        <v>378</v>
      </c>
      <c r="J17" s="50" t="str">
        <f t="shared" si="67"/>
        <v>1</v>
      </c>
      <c r="K17" s="23">
        <v>336.1</v>
      </c>
      <c r="L17" s="23">
        <v>452.3</v>
      </c>
      <c r="M17" s="37">
        <f t="shared" si="2"/>
        <v>35</v>
      </c>
      <c r="N17" s="37">
        <f t="shared" si="3"/>
        <v>0</v>
      </c>
      <c r="O17" s="8">
        <v>3657.4</v>
      </c>
      <c r="P17" s="8">
        <v>2874</v>
      </c>
      <c r="Q17" s="39">
        <f t="shared" si="4"/>
        <v>27</v>
      </c>
      <c r="R17" s="37">
        <f t="shared" si="5"/>
        <v>1</v>
      </c>
      <c r="S17" s="8">
        <v>0</v>
      </c>
      <c r="T17" s="37">
        <f t="shared" si="6"/>
        <v>1</v>
      </c>
      <c r="U17" s="10" t="s">
        <v>380</v>
      </c>
      <c r="V17" s="37" t="str">
        <f t="shared" si="7"/>
        <v>1</v>
      </c>
      <c r="W17" s="8">
        <v>2537.8000000000002</v>
      </c>
      <c r="X17" s="8">
        <v>3327.8</v>
      </c>
      <c r="Y17" s="37">
        <f t="shared" si="8"/>
        <v>76</v>
      </c>
      <c r="Z17" s="37">
        <f t="shared" si="9"/>
        <v>0</v>
      </c>
      <c r="AA17" s="8">
        <v>0</v>
      </c>
      <c r="AB17" s="8">
        <v>3336.9</v>
      </c>
      <c r="AC17" s="38">
        <f t="shared" si="10"/>
        <v>0</v>
      </c>
      <c r="AD17" s="37">
        <f t="shared" si="11"/>
        <v>2</v>
      </c>
      <c r="AE17" s="23">
        <v>0</v>
      </c>
      <c r="AF17" s="37">
        <f t="shared" si="12"/>
        <v>1</v>
      </c>
      <c r="AG17" s="8">
        <v>757.4</v>
      </c>
      <c r="AH17" s="8">
        <v>828.2</v>
      </c>
      <c r="AI17" s="8">
        <v>452.3</v>
      </c>
      <c r="AJ17" s="8">
        <v>336.1</v>
      </c>
      <c r="AK17" s="41">
        <f t="shared" si="13"/>
        <v>0</v>
      </c>
      <c r="AL17" s="41">
        <f t="shared" si="14"/>
        <v>3</v>
      </c>
      <c r="AM17" s="10" t="s">
        <v>378</v>
      </c>
      <c r="AN17" s="37" t="str">
        <f t="shared" si="15"/>
        <v>1</v>
      </c>
      <c r="AO17" s="10" t="s">
        <v>381</v>
      </c>
      <c r="AP17" s="37" t="str">
        <f t="shared" si="16"/>
        <v>0</v>
      </c>
      <c r="AQ17" s="23">
        <v>597.79999999999995</v>
      </c>
      <c r="AR17" s="23">
        <v>754.3</v>
      </c>
      <c r="AS17" s="23">
        <v>692</v>
      </c>
      <c r="AT17" s="23">
        <v>1251.0999999999999</v>
      </c>
      <c r="AU17" s="40">
        <f t="shared" si="17"/>
        <v>84</v>
      </c>
      <c r="AV17" s="37">
        <f t="shared" si="18"/>
        <v>0</v>
      </c>
      <c r="AW17" s="10" t="s">
        <v>381</v>
      </c>
      <c r="AX17" s="37" t="str">
        <f t="shared" si="19"/>
        <v>1</v>
      </c>
      <c r="AY17" s="8">
        <v>3369.5</v>
      </c>
      <c r="AZ17" s="8">
        <v>0</v>
      </c>
      <c r="BA17" s="8">
        <v>3336.9</v>
      </c>
      <c r="BB17" s="37">
        <f t="shared" si="20"/>
        <v>101</v>
      </c>
      <c r="BC17" s="37">
        <f t="shared" si="21"/>
        <v>3</v>
      </c>
      <c r="BD17" s="10" t="s">
        <v>381</v>
      </c>
      <c r="BE17" s="37" t="str">
        <f t="shared" si="22"/>
        <v>1</v>
      </c>
      <c r="BF17" s="8">
        <v>0</v>
      </c>
      <c r="BG17" s="8">
        <v>452.3</v>
      </c>
      <c r="BH17" s="37">
        <f t="shared" si="23"/>
        <v>0</v>
      </c>
      <c r="BI17" s="37">
        <f t="shared" si="24"/>
        <v>5</v>
      </c>
      <c r="BJ17" s="23">
        <v>0</v>
      </c>
      <c r="BK17" s="23">
        <v>3295.2</v>
      </c>
      <c r="BL17" s="1">
        <f t="shared" si="25"/>
        <v>0</v>
      </c>
      <c r="BM17" s="37">
        <f t="shared" si="26"/>
        <v>5</v>
      </c>
      <c r="BN17" s="23">
        <v>0</v>
      </c>
      <c r="BO17" s="23">
        <v>68</v>
      </c>
      <c r="BP17" s="23">
        <v>288.5</v>
      </c>
      <c r="BQ17" s="23">
        <v>384.3</v>
      </c>
      <c r="BR17" s="23">
        <v>2249.3000000000002</v>
      </c>
      <c r="BS17" s="37">
        <f t="shared" si="27"/>
        <v>0</v>
      </c>
      <c r="BT17" s="37">
        <f t="shared" si="28"/>
        <v>2</v>
      </c>
      <c r="BU17" s="10" t="s">
        <v>384</v>
      </c>
      <c r="BV17" s="50" t="str">
        <f t="shared" si="69"/>
        <v>1</v>
      </c>
      <c r="BW17" s="10" t="s">
        <v>384</v>
      </c>
      <c r="BX17" s="50" t="str">
        <f>IF(BW17="Осуществляется",SUBSTITUTE(BW17,"Осуществляется",1),SUBSTITUTE(BW17,"Не осуществляется",0))</f>
        <v>1</v>
      </c>
      <c r="BY17" s="10" t="s">
        <v>384</v>
      </c>
      <c r="BZ17" s="50" t="str">
        <f t="shared" si="31"/>
        <v>1</v>
      </c>
      <c r="CA17" s="10" t="s">
        <v>384</v>
      </c>
      <c r="CB17" s="50" t="str">
        <f t="shared" si="32"/>
        <v>1</v>
      </c>
      <c r="CC17" s="10" t="s">
        <v>384</v>
      </c>
      <c r="CD17" s="50" t="str">
        <f>IF(CC17="Осуществляется",SUBSTITUTE(CC17,"Осуществляется",1),SUBSTITUTE(CC17,"Не осуществляется",0))</f>
        <v>1</v>
      </c>
      <c r="CE17" s="10" t="s">
        <v>422</v>
      </c>
      <c r="CF17" s="50" t="str">
        <f t="shared" si="65"/>
        <v>1</v>
      </c>
      <c r="CG17" s="18">
        <f t="shared" si="64"/>
        <v>39</v>
      </c>
    </row>
    <row r="18" spans="1:86" s="44" customFormat="1" ht="34.15" customHeight="1" x14ac:dyDescent="0.2">
      <c r="A18" s="34">
        <v>14</v>
      </c>
      <c r="B18" s="35" t="s">
        <v>10</v>
      </c>
      <c r="C18" s="23">
        <v>1535212.66</v>
      </c>
      <c r="D18" s="23">
        <v>0</v>
      </c>
      <c r="E18" s="23">
        <v>1624965.79</v>
      </c>
      <c r="F18" s="23">
        <v>9250.0300000000007</v>
      </c>
      <c r="G18" s="37">
        <f t="shared" si="66"/>
        <v>95</v>
      </c>
      <c r="H18" s="37">
        <f t="shared" si="0"/>
        <v>5</v>
      </c>
      <c r="I18" s="9" t="s">
        <v>378</v>
      </c>
      <c r="J18" s="50" t="str">
        <f t="shared" si="67"/>
        <v>1</v>
      </c>
      <c r="K18" s="23">
        <v>539816.1</v>
      </c>
      <c r="L18" s="23">
        <v>577750.6</v>
      </c>
      <c r="M18" s="37">
        <f t="shared" si="2"/>
        <v>7</v>
      </c>
      <c r="N18" s="37">
        <f t="shared" si="3"/>
        <v>5</v>
      </c>
      <c r="O18" s="8">
        <v>633692.27</v>
      </c>
      <c r="P18" s="8">
        <v>570522.69999999995</v>
      </c>
      <c r="Q18" s="39">
        <f t="shared" si="4"/>
        <v>11</v>
      </c>
      <c r="R18" s="37">
        <f t="shared" si="5"/>
        <v>4</v>
      </c>
      <c r="S18" s="8">
        <v>0</v>
      </c>
      <c r="T18" s="37">
        <f t="shared" si="6"/>
        <v>1</v>
      </c>
      <c r="U18" s="8" t="s">
        <v>380</v>
      </c>
      <c r="V18" s="37" t="str">
        <f t="shared" si="7"/>
        <v>1</v>
      </c>
      <c r="W18" s="8">
        <v>0</v>
      </c>
      <c r="X18" s="8">
        <v>716004.4</v>
      </c>
      <c r="Y18" s="37">
        <f t="shared" si="8"/>
        <v>0</v>
      </c>
      <c r="Z18" s="37">
        <f t="shared" si="9"/>
        <v>3</v>
      </c>
      <c r="AA18" s="8">
        <v>0</v>
      </c>
      <c r="AB18" s="8">
        <v>1493675.03</v>
      </c>
      <c r="AC18" s="38">
        <f t="shared" si="10"/>
        <v>0</v>
      </c>
      <c r="AD18" s="37">
        <f t="shared" si="11"/>
        <v>2</v>
      </c>
      <c r="AE18" s="23">
        <v>0</v>
      </c>
      <c r="AF18" s="37">
        <f t="shared" si="12"/>
        <v>1</v>
      </c>
      <c r="AG18" s="8">
        <v>658017.01</v>
      </c>
      <c r="AH18" s="8">
        <v>593316.62</v>
      </c>
      <c r="AI18" s="8">
        <v>582717.4</v>
      </c>
      <c r="AJ18" s="8">
        <v>539816.1</v>
      </c>
      <c r="AK18" s="41">
        <f t="shared" si="13"/>
        <v>3</v>
      </c>
      <c r="AL18" s="41">
        <f t="shared" si="14"/>
        <v>2</v>
      </c>
      <c r="AM18" s="10" t="s">
        <v>378</v>
      </c>
      <c r="AN18" s="37" t="str">
        <f t="shared" si="15"/>
        <v>1</v>
      </c>
      <c r="AO18" s="10" t="s">
        <v>380</v>
      </c>
      <c r="AP18" s="37" t="str">
        <f t="shared" si="16"/>
        <v>1</v>
      </c>
      <c r="AQ18" s="23">
        <v>130588.01</v>
      </c>
      <c r="AR18" s="23">
        <v>144512.92000000001</v>
      </c>
      <c r="AS18" s="23">
        <v>148066.04999999999</v>
      </c>
      <c r="AT18" s="23">
        <v>234850.02</v>
      </c>
      <c r="AU18" s="40">
        <f t="shared" si="17"/>
        <v>66</v>
      </c>
      <c r="AV18" s="37">
        <f t="shared" si="18"/>
        <v>0</v>
      </c>
      <c r="AW18" s="10" t="s">
        <v>381</v>
      </c>
      <c r="AX18" s="37" t="str">
        <f t="shared" si="19"/>
        <v>1</v>
      </c>
      <c r="AY18" s="8">
        <v>1512407</v>
      </c>
      <c r="AZ18" s="8">
        <v>0</v>
      </c>
      <c r="BA18" s="8">
        <v>1493675.03</v>
      </c>
      <c r="BB18" s="37">
        <f t="shared" si="20"/>
        <v>101</v>
      </c>
      <c r="BC18" s="37">
        <f t="shared" si="21"/>
        <v>3</v>
      </c>
      <c r="BD18" s="10" t="s">
        <v>381</v>
      </c>
      <c r="BE18" s="37" t="str">
        <f t="shared" si="22"/>
        <v>1</v>
      </c>
      <c r="BF18" s="8">
        <v>225694.5</v>
      </c>
      <c r="BG18" s="8">
        <v>577750.56000000006</v>
      </c>
      <c r="BH18" s="37">
        <f t="shared" si="23"/>
        <v>39</v>
      </c>
      <c r="BI18" s="37">
        <f t="shared" si="24"/>
        <v>2</v>
      </c>
      <c r="BJ18" s="23">
        <v>2699.15</v>
      </c>
      <c r="BK18" s="23">
        <v>753746.98</v>
      </c>
      <c r="BL18" s="1">
        <f t="shared" si="25"/>
        <v>0</v>
      </c>
      <c r="BM18" s="37">
        <f t="shared" si="26"/>
        <v>5</v>
      </c>
      <c r="BN18" s="23">
        <v>-108759</v>
      </c>
      <c r="BO18" s="23">
        <v>50974.199999999953</v>
      </c>
      <c r="BP18" s="23">
        <v>0</v>
      </c>
      <c r="BQ18" s="23">
        <v>526776.4</v>
      </c>
      <c r="BR18" s="23">
        <v>0</v>
      </c>
      <c r="BS18" s="37">
        <f t="shared" si="27"/>
        <v>0</v>
      </c>
      <c r="BT18" s="37">
        <f t="shared" si="28"/>
        <v>2</v>
      </c>
      <c r="BU18" s="10" t="s">
        <v>384</v>
      </c>
      <c r="BV18" s="50" t="str">
        <f t="shared" si="69"/>
        <v>1</v>
      </c>
      <c r="BW18" s="10" t="s">
        <v>384</v>
      </c>
      <c r="BX18" s="50" t="str">
        <f t="shared" si="30"/>
        <v>1</v>
      </c>
      <c r="BY18" s="10" t="s">
        <v>384</v>
      </c>
      <c r="BZ18" s="50" t="str">
        <f t="shared" si="31"/>
        <v>1</v>
      </c>
      <c r="CA18" s="10" t="s">
        <v>384</v>
      </c>
      <c r="CB18" s="50" t="str">
        <f t="shared" si="32"/>
        <v>1</v>
      </c>
      <c r="CC18" s="10" t="s">
        <v>384</v>
      </c>
      <c r="CD18" s="50" t="str">
        <f t="shared" si="33"/>
        <v>1</v>
      </c>
      <c r="CE18" s="10" t="s">
        <v>422</v>
      </c>
      <c r="CF18" s="50" t="str">
        <f t="shared" si="65"/>
        <v>1</v>
      </c>
      <c r="CG18" s="18">
        <f t="shared" si="64"/>
        <v>47</v>
      </c>
      <c r="CH18" s="42"/>
    </row>
    <row r="19" spans="1:86" s="44" customFormat="1" ht="34.15" customHeight="1" x14ac:dyDescent="0.2">
      <c r="A19" s="34">
        <v>15</v>
      </c>
      <c r="B19" s="43" t="s">
        <v>17</v>
      </c>
      <c r="C19" s="23">
        <v>237592.4</v>
      </c>
      <c r="D19" s="23">
        <v>0</v>
      </c>
      <c r="E19" s="23">
        <v>246811.5</v>
      </c>
      <c r="F19" s="23">
        <v>6321.4</v>
      </c>
      <c r="G19" s="37">
        <f t="shared" si="66"/>
        <v>99</v>
      </c>
      <c r="H19" s="37">
        <f t="shared" si="0"/>
        <v>5</v>
      </c>
      <c r="I19" s="9" t="s">
        <v>378</v>
      </c>
      <c r="J19" s="50" t="str">
        <f t="shared" si="67"/>
        <v>1</v>
      </c>
      <c r="K19" s="23">
        <v>223732.8</v>
      </c>
      <c r="L19" s="23">
        <v>196760.5</v>
      </c>
      <c r="M19" s="37">
        <f t="shared" si="2"/>
        <v>12</v>
      </c>
      <c r="N19" s="37">
        <f t="shared" si="3"/>
        <v>4</v>
      </c>
      <c r="O19" s="8">
        <v>245193.1</v>
      </c>
      <c r="P19" s="8">
        <v>187823.2</v>
      </c>
      <c r="Q19" s="39">
        <f t="shared" si="4"/>
        <v>31</v>
      </c>
      <c r="R19" s="37">
        <f t="shared" si="5"/>
        <v>0</v>
      </c>
      <c r="S19" s="8">
        <v>0</v>
      </c>
      <c r="T19" s="37">
        <f t="shared" si="6"/>
        <v>1</v>
      </c>
      <c r="U19" s="8" t="s">
        <v>380</v>
      </c>
      <c r="V19" s="37" t="str">
        <f t="shared" si="7"/>
        <v>1</v>
      </c>
      <c r="W19" s="8">
        <v>446.2</v>
      </c>
      <c r="X19" s="8">
        <v>264813.91199999995</v>
      </c>
      <c r="Y19" s="37">
        <f t="shared" si="8"/>
        <v>0</v>
      </c>
      <c r="Z19" s="37">
        <f t="shared" si="9"/>
        <v>3</v>
      </c>
      <c r="AA19" s="8">
        <v>0</v>
      </c>
      <c r="AB19" s="8">
        <v>254196.891</v>
      </c>
      <c r="AC19" s="38">
        <f t="shared" si="10"/>
        <v>0</v>
      </c>
      <c r="AD19" s="37">
        <f t="shared" si="11"/>
        <v>2</v>
      </c>
      <c r="AE19" s="23">
        <v>0</v>
      </c>
      <c r="AF19" s="37">
        <f t="shared" si="12"/>
        <v>1</v>
      </c>
      <c r="AG19" s="8">
        <v>186879.19999999998</v>
      </c>
      <c r="AH19" s="8">
        <v>222611</v>
      </c>
      <c r="AI19" s="8">
        <v>197799.7</v>
      </c>
      <c r="AJ19" s="8">
        <v>223732.8</v>
      </c>
      <c r="AK19" s="41">
        <f t="shared" si="13"/>
        <v>0</v>
      </c>
      <c r="AL19" s="41">
        <f t="shared" si="14"/>
        <v>3</v>
      </c>
      <c r="AM19" s="10" t="s">
        <v>378</v>
      </c>
      <c r="AN19" s="37" t="str">
        <f t="shared" si="15"/>
        <v>1</v>
      </c>
      <c r="AO19" s="10" t="s">
        <v>381</v>
      </c>
      <c r="AP19" s="37" t="str">
        <f t="shared" si="16"/>
        <v>0</v>
      </c>
      <c r="AQ19" s="23">
        <v>37955.800000000003</v>
      </c>
      <c r="AR19" s="23">
        <v>39012.199999999997</v>
      </c>
      <c r="AS19" s="23">
        <v>51295.3</v>
      </c>
      <c r="AT19" s="23">
        <v>59062.1</v>
      </c>
      <c r="AU19" s="40">
        <f t="shared" si="17"/>
        <v>38</v>
      </c>
      <c r="AV19" s="37">
        <f t="shared" si="18"/>
        <v>2</v>
      </c>
      <c r="AW19" s="10" t="s">
        <v>381</v>
      </c>
      <c r="AX19" s="37" t="str">
        <f t="shared" si="19"/>
        <v>1</v>
      </c>
      <c r="AY19" s="8">
        <v>266239.5</v>
      </c>
      <c r="AZ19" s="8">
        <v>0</v>
      </c>
      <c r="BA19" s="8">
        <v>254196.9</v>
      </c>
      <c r="BB19" s="37">
        <f t="shared" si="20"/>
        <v>105</v>
      </c>
      <c r="BC19" s="37">
        <f t="shared" si="21"/>
        <v>3</v>
      </c>
      <c r="BD19" s="10" t="s">
        <v>381</v>
      </c>
      <c r="BE19" s="37" t="str">
        <f t="shared" si="22"/>
        <v>1</v>
      </c>
      <c r="BF19" s="8">
        <v>70000</v>
      </c>
      <c r="BG19" s="8">
        <v>196760.5</v>
      </c>
      <c r="BH19" s="37">
        <f t="shared" si="23"/>
        <v>36</v>
      </c>
      <c r="BI19" s="37">
        <f t="shared" si="24"/>
        <v>2</v>
      </c>
      <c r="BJ19" s="23">
        <v>9705.7000000000007</v>
      </c>
      <c r="BK19" s="23">
        <v>252771.30600000001</v>
      </c>
      <c r="BL19" s="1">
        <f t="shared" si="25"/>
        <v>4</v>
      </c>
      <c r="BM19" s="37">
        <f t="shared" si="26"/>
        <v>4</v>
      </c>
      <c r="BN19" s="23">
        <v>-7000</v>
      </c>
      <c r="BO19" s="23">
        <v>48950.116000000009</v>
      </c>
      <c r="BP19" s="23">
        <v>-6555.134</v>
      </c>
      <c r="BQ19" s="23">
        <v>147810.391</v>
      </c>
      <c r="BR19" s="23">
        <v>0</v>
      </c>
      <c r="BS19" s="37">
        <f t="shared" si="27"/>
        <v>0</v>
      </c>
      <c r="BT19" s="37">
        <f t="shared" si="28"/>
        <v>2</v>
      </c>
      <c r="BU19" s="10" t="s">
        <v>384</v>
      </c>
      <c r="BV19" s="50" t="str">
        <f t="shared" si="69"/>
        <v>1</v>
      </c>
      <c r="BW19" s="10" t="s">
        <v>384</v>
      </c>
      <c r="BX19" s="50" t="str">
        <f t="shared" si="30"/>
        <v>1</v>
      </c>
      <c r="BY19" s="10" t="s">
        <v>384</v>
      </c>
      <c r="BZ19" s="50" t="str">
        <f t="shared" si="31"/>
        <v>1</v>
      </c>
      <c r="CA19" s="10" t="s">
        <v>384</v>
      </c>
      <c r="CB19" s="50" t="str">
        <f t="shared" si="32"/>
        <v>1</v>
      </c>
      <c r="CC19" s="10" t="s">
        <v>385</v>
      </c>
      <c r="CD19" s="50" t="str">
        <f t="shared" si="33"/>
        <v>0</v>
      </c>
      <c r="CE19" s="10" t="s">
        <v>422</v>
      </c>
      <c r="CF19" s="50" t="str">
        <f t="shared" si="65"/>
        <v>1</v>
      </c>
      <c r="CG19" s="18">
        <f t="shared" si="64"/>
        <v>42</v>
      </c>
    </row>
    <row r="20" spans="1:86" s="44" customFormat="1" ht="34.15" customHeight="1" x14ac:dyDescent="0.2">
      <c r="A20" s="34">
        <v>16</v>
      </c>
      <c r="B20" s="43" t="s">
        <v>18</v>
      </c>
      <c r="C20" s="23">
        <v>75580.179999999993</v>
      </c>
      <c r="D20" s="23">
        <v>0</v>
      </c>
      <c r="E20" s="23">
        <v>78029.45</v>
      </c>
      <c r="F20" s="23">
        <v>1631.32</v>
      </c>
      <c r="G20" s="37">
        <f>ROUND((C20-D20)/(E20-F20)*100,0)</f>
        <v>99</v>
      </c>
      <c r="H20" s="37">
        <f t="shared" si="0"/>
        <v>5</v>
      </c>
      <c r="I20" s="9" t="s">
        <v>378</v>
      </c>
      <c r="J20" s="50" t="str">
        <f t="shared" si="67"/>
        <v>1</v>
      </c>
      <c r="K20" s="23">
        <v>66074.66</v>
      </c>
      <c r="L20" s="23">
        <v>69622.34</v>
      </c>
      <c r="M20" s="37">
        <f t="shared" si="2"/>
        <v>5</v>
      </c>
      <c r="N20" s="37">
        <f t="shared" si="3"/>
        <v>5</v>
      </c>
      <c r="O20" s="8">
        <v>78029.45</v>
      </c>
      <c r="P20" s="8">
        <v>67689.73</v>
      </c>
      <c r="Q20" s="39">
        <f t="shared" si="4"/>
        <v>15</v>
      </c>
      <c r="R20" s="37">
        <f t="shared" si="5"/>
        <v>4</v>
      </c>
      <c r="S20" s="8">
        <v>0</v>
      </c>
      <c r="T20" s="37">
        <f t="shared" si="6"/>
        <v>1</v>
      </c>
      <c r="U20" s="8" t="s">
        <v>380</v>
      </c>
      <c r="V20" s="37" t="str">
        <f t="shared" si="7"/>
        <v>1</v>
      </c>
      <c r="W20" s="8">
        <v>0</v>
      </c>
      <c r="X20" s="8">
        <v>231562.16</v>
      </c>
      <c r="Y20" s="37">
        <f t="shared" si="8"/>
        <v>0</v>
      </c>
      <c r="Z20" s="37">
        <f t="shared" si="9"/>
        <v>3</v>
      </c>
      <c r="AA20" s="8">
        <v>0</v>
      </c>
      <c r="AB20" s="8">
        <v>239177.56</v>
      </c>
      <c r="AC20" s="38">
        <f t="shared" si="10"/>
        <v>0</v>
      </c>
      <c r="AD20" s="37">
        <f t="shared" si="11"/>
        <v>2</v>
      </c>
      <c r="AE20" s="23">
        <v>0</v>
      </c>
      <c r="AF20" s="37">
        <f t="shared" si="12"/>
        <v>1</v>
      </c>
      <c r="AG20" s="8">
        <v>74375.429999999993</v>
      </c>
      <c r="AH20" s="8">
        <v>74114.5</v>
      </c>
      <c r="AI20" s="8">
        <v>68251.199999999997</v>
      </c>
      <c r="AJ20" s="8">
        <v>66074.66</v>
      </c>
      <c r="AK20" s="41">
        <f t="shared" si="13"/>
        <v>0</v>
      </c>
      <c r="AL20" s="41">
        <f t="shared" si="14"/>
        <v>3</v>
      </c>
      <c r="AM20" s="10" t="s">
        <v>378</v>
      </c>
      <c r="AN20" s="37" t="str">
        <f t="shared" si="15"/>
        <v>1</v>
      </c>
      <c r="AO20" s="10" t="s">
        <v>381</v>
      </c>
      <c r="AP20" s="37" t="str">
        <f t="shared" si="16"/>
        <v>0</v>
      </c>
      <c r="AQ20" s="23">
        <v>11653.29</v>
      </c>
      <c r="AR20" s="23">
        <v>13319.6</v>
      </c>
      <c r="AS20" s="23">
        <v>25569.02</v>
      </c>
      <c r="AT20" s="23">
        <v>23833.54</v>
      </c>
      <c r="AU20" s="40">
        <f t="shared" si="17"/>
        <v>41</v>
      </c>
      <c r="AV20" s="37">
        <f t="shared" si="18"/>
        <v>1</v>
      </c>
      <c r="AW20" s="10" t="s">
        <v>381</v>
      </c>
      <c r="AX20" s="37" t="str">
        <f t="shared" si="19"/>
        <v>1</v>
      </c>
      <c r="AY20" s="8">
        <v>231562.16</v>
      </c>
      <c r="AZ20" s="8">
        <v>7615.4</v>
      </c>
      <c r="BA20" s="8">
        <v>239177.56</v>
      </c>
      <c r="BB20" s="37">
        <f t="shared" si="20"/>
        <v>100</v>
      </c>
      <c r="BC20" s="37">
        <f t="shared" si="21"/>
        <v>3</v>
      </c>
      <c r="BD20" s="10" t="s">
        <v>381</v>
      </c>
      <c r="BE20" s="37" t="str">
        <f t="shared" si="22"/>
        <v>1</v>
      </c>
      <c r="BF20" s="8">
        <v>0</v>
      </c>
      <c r="BG20" s="8">
        <v>69622.34</v>
      </c>
      <c r="BH20" s="37">
        <f t="shared" si="23"/>
        <v>0</v>
      </c>
      <c r="BI20" s="37">
        <f t="shared" si="24"/>
        <v>5</v>
      </c>
      <c r="BJ20" s="23">
        <v>0</v>
      </c>
      <c r="BK20" s="23">
        <v>239177.56</v>
      </c>
      <c r="BL20" s="1">
        <f t="shared" si="25"/>
        <v>0</v>
      </c>
      <c r="BM20" s="37">
        <f t="shared" si="26"/>
        <v>5</v>
      </c>
      <c r="BN20" s="23">
        <v>0</v>
      </c>
      <c r="BO20" s="23">
        <v>6209.1099999999933</v>
      </c>
      <c r="BP20" s="23">
        <v>0</v>
      </c>
      <c r="BQ20" s="23">
        <v>63413.23</v>
      </c>
      <c r="BR20" s="23">
        <v>0</v>
      </c>
      <c r="BS20" s="37">
        <f t="shared" si="27"/>
        <v>0</v>
      </c>
      <c r="BT20" s="37">
        <f t="shared" si="28"/>
        <v>2</v>
      </c>
      <c r="BU20" s="10" t="s">
        <v>385</v>
      </c>
      <c r="BV20" s="50" t="str">
        <f t="shared" si="69"/>
        <v>0</v>
      </c>
      <c r="BW20" s="10" t="s">
        <v>384</v>
      </c>
      <c r="BX20" s="50" t="str">
        <f t="shared" si="30"/>
        <v>1</v>
      </c>
      <c r="BY20" s="10" t="s">
        <v>384</v>
      </c>
      <c r="BZ20" s="50" t="str">
        <f t="shared" si="31"/>
        <v>1</v>
      </c>
      <c r="CA20" s="10" t="s">
        <v>384</v>
      </c>
      <c r="CB20" s="50" t="str">
        <f t="shared" si="32"/>
        <v>1</v>
      </c>
      <c r="CC20" s="10" t="s">
        <v>384</v>
      </c>
      <c r="CD20" s="50" t="str">
        <f t="shared" si="33"/>
        <v>1</v>
      </c>
      <c r="CE20" s="10" t="s">
        <v>422</v>
      </c>
      <c r="CF20" s="50" t="str">
        <f t="shared" si="65"/>
        <v>1</v>
      </c>
      <c r="CG20" s="18">
        <f t="shared" si="64"/>
        <v>50</v>
      </c>
    </row>
    <row r="21" spans="1:86" s="44" customFormat="1" ht="34.15" customHeight="1" x14ac:dyDescent="0.2">
      <c r="A21" s="34">
        <v>17</v>
      </c>
      <c r="B21" s="43" t="s">
        <v>19</v>
      </c>
      <c r="C21" s="23">
        <v>90846.2</v>
      </c>
      <c r="D21" s="23">
        <v>0</v>
      </c>
      <c r="E21" s="23">
        <v>94369.1</v>
      </c>
      <c r="F21" s="23">
        <v>2068.9</v>
      </c>
      <c r="G21" s="37">
        <f>ROUND((C21-D21)/(E21-F21)*100,0)</f>
        <v>98</v>
      </c>
      <c r="H21" s="37">
        <f t="shared" si="0"/>
        <v>5</v>
      </c>
      <c r="I21" s="9" t="s">
        <v>378</v>
      </c>
      <c r="J21" s="50" t="str">
        <f t="shared" si="67"/>
        <v>1</v>
      </c>
      <c r="K21" s="23">
        <v>61364.800000000003</v>
      </c>
      <c r="L21" s="23">
        <v>59517</v>
      </c>
      <c r="M21" s="37">
        <f t="shared" si="2"/>
        <v>3</v>
      </c>
      <c r="N21" s="37">
        <f t="shared" si="3"/>
        <v>5</v>
      </c>
      <c r="O21" s="8">
        <v>93721.9</v>
      </c>
      <c r="P21" s="8">
        <v>94380.6</v>
      </c>
      <c r="Q21" s="39">
        <f t="shared" si="4"/>
        <v>1</v>
      </c>
      <c r="R21" s="37">
        <f t="shared" si="5"/>
        <v>5</v>
      </c>
      <c r="S21" s="8">
        <v>0</v>
      </c>
      <c r="T21" s="37">
        <f t="shared" si="6"/>
        <v>1</v>
      </c>
      <c r="U21" s="8" t="s">
        <v>380</v>
      </c>
      <c r="V21" s="37" t="str">
        <f t="shared" si="7"/>
        <v>1</v>
      </c>
      <c r="W21" s="8">
        <v>32254.2</v>
      </c>
      <c r="X21" s="8">
        <v>117737.4</v>
      </c>
      <c r="Y21" s="37">
        <f t="shared" si="8"/>
        <v>27</v>
      </c>
      <c r="Z21" s="37">
        <f t="shared" si="9"/>
        <v>1</v>
      </c>
      <c r="AA21" s="8">
        <v>0</v>
      </c>
      <c r="AB21" s="8">
        <v>122419.1</v>
      </c>
      <c r="AC21" s="38">
        <f t="shared" si="10"/>
        <v>0</v>
      </c>
      <c r="AD21" s="37">
        <f t="shared" si="11"/>
        <v>2</v>
      </c>
      <c r="AE21" s="23">
        <v>0</v>
      </c>
      <c r="AF21" s="37">
        <f t="shared" si="12"/>
        <v>1</v>
      </c>
      <c r="AG21" s="8">
        <v>67405.7</v>
      </c>
      <c r="AH21" s="8">
        <v>93334.399999999994</v>
      </c>
      <c r="AI21" s="8">
        <v>59607.8</v>
      </c>
      <c r="AJ21" s="8">
        <v>61464.800000000003</v>
      </c>
      <c r="AK21" s="41">
        <f t="shared" si="13"/>
        <v>0</v>
      </c>
      <c r="AL21" s="41">
        <f t="shared" si="14"/>
        <v>3</v>
      </c>
      <c r="AM21" s="10" t="s">
        <v>378</v>
      </c>
      <c r="AN21" s="37" t="str">
        <f t="shared" si="15"/>
        <v>1</v>
      </c>
      <c r="AO21" s="10" t="s">
        <v>381</v>
      </c>
      <c r="AP21" s="37" t="str">
        <f t="shared" si="16"/>
        <v>0</v>
      </c>
      <c r="AQ21" s="23">
        <v>22882.1</v>
      </c>
      <c r="AR21" s="23">
        <v>34037.300000000003</v>
      </c>
      <c r="AS21" s="23">
        <v>16226.7</v>
      </c>
      <c r="AT21" s="23">
        <v>23113.8</v>
      </c>
      <c r="AU21" s="40">
        <f t="shared" si="17"/>
        <v>5</v>
      </c>
      <c r="AV21" s="37">
        <f t="shared" si="18"/>
        <v>5</v>
      </c>
      <c r="AW21" s="10" t="s">
        <v>381</v>
      </c>
      <c r="AX21" s="37" t="str">
        <f t="shared" si="19"/>
        <v>1</v>
      </c>
      <c r="AY21" s="8">
        <v>118244.3</v>
      </c>
      <c r="AZ21" s="8">
        <v>0</v>
      </c>
      <c r="BA21" s="8">
        <v>122419.1</v>
      </c>
      <c r="BB21" s="37">
        <f t="shared" si="20"/>
        <v>97</v>
      </c>
      <c r="BC21" s="37">
        <f t="shared" si="21"/>
        <v>2</v>
      </c>
      <c r="BD21" s="10" t="s">
        <v>381</v>
      </c>
      <c r="BE21" s="37" t="str">
        <f t="shared" si="22"/>
        <v>1</v>
      </c>
      <c r="BF21" s="8">
        <v>29500</v>
      </c>
      <c r="BG21" s="8">
        <v>59517</v>
      </c>
      <c r="BH21" s="37">
        <f t="shared" si="23"/>
        <v>50</v>
      </c>
      <c r="BI21" s="37">
        <f t="shared" si="24"/>
        <v>1</v>
      </c>
      <c r="BJ21" s="23">
        <v>2980</v>
      </c>
      <c r="BK21" s="23">
        <v>121912.2</v>
      </c>
      <c r="BL21" s="1">
        <f t="shared" si="25"/>
        <v>2</v>
      </c>
      <c r="BM21" s="37">
        <f t="shared" si="26"/>
        <v>5</v>
      </c>
      <c r="BN21" s="23">
        <v>5100</v>
      </c>
      <c r="BO21" s="23">
        <v>10382.400000000001</v>
      </c>
      <c r="BP21" s="23">
        <v>-13080.899999999998</v>
      </c>
      <c r="BQ21" s="23">
        <v>49134.6</v>
      </c>
      <c r="BR21" s="23">
        <v>0</v>
      </c>
      <c r="BS21" s="37">
        <f t="shared" si="27"/>
        <v>16</v>
      </c>
      <c r="BT21" s="37">
        <f t="shared" si="28"/>
        <v>0</v>
      </c>
      <c r="BU21" s="10" t="s">
        <v>384</v>
      </c>
      <c r="BV21" s="50" t="str">
        <f t="shared" si="69"/>
        <v>1</v>
      </c>
      <c r="BW21" s="10" t="s">
        <v>384</v>
      </c>
      <c r="BX21" s="50" t="str">
        <f t="shared" si="30"/>
        <v>1</v>
      </c>
      <c r="BY21" s="10" t="s">
        <v>384</v>
      </c>
      <c r="BZ21" s="50" t="str">
        <f t="shared" si="31"/>
        <v>1</v>
      </c>
      <c r="CA21" s="10" t="s">
        <v>384</v>
      </c>
      <c r="CB21" s="50" t="str">
        <f t="shared" si="32"/>
        <v>1</v>
      </c>
      <c r="CC21" s="10" t="s">
        <v>385</v>
      </c>
      <c r="CD21" s="50" t="str">
        <f t="shared" si="33"/>
        <v>0</v>
      </c>
      <c r="CE21" s="10" t="s">
        <v>422</v>
      </c>
      <c r="CF21" s="50" t="str">
        <f t="shared" si="65"/>
        <v>1</v>
      </c>
      <c r="CG21" s="18">
        <f t="shared" si="64"/>
        <v>46</v>
      </c>
    </row>
    <row r="22" spans="1:86" s="44" customFormat="1" ht="34.15" customHeight="1" x14ac:dyDescent="0.2">
      <c r="A22" s="34">
        <v>18</v>
      </c>
      <c r="B22" s="43" t="s">
        <v>20</v>
      </c>
      <c r="C22" s="23">
        <v>35265.9</v>
      </c>
      <c r="D22" s="23">
        <v>0</v>
      </c>
      <c r="E22" s="23">
        <v>36087.4</v>
      </c>
      <c r="F22" s="23">
        <v>142</v>
      </c>
      <c r="G22" s="37">
        <f t="shared" si="66"/>
        <v>98</v>
      </c>
      <c r="H22" s="37">
        <f t="shared" si="0"/>
        <v>5</v>
      </c>
      <c r="I22" s="9" t="s">
        <v>378</v>
      </c>
      <c r="J22" s="50" t="str">
        <f t="shared" si="67"/>
        <v>1</v>
      </c>
      <c r="K22" s="23">
        <v>14349.8</v>
      </c>
      <c r="L22" s="23">
        <v>28538.400000000001</v>
      </c>
      <c r="M22" s="37">
        <f t="shared" si="2"/>
        <v>99</v>
      </c>
      <c r="N22" s="37">
        <f t="shared" si="3"/>
        <v>0</v>
      </c>
      <c r="O22" s="8">
        <v>33196.199999999997</v>
      </c>
      <c r="P22" s="8">
        <v>17418.8</v>
      </c>
      <c r="Q22" s="39">
        <f t="shared" si="4"/>
        <v>91</v>
      </c>
      <c r="R22" s="37">
        <f t="shared" si="5"/>
        <v>0</v>
      </c>
      <c r="S22" s="8">
        <v>0</v>
      </c>
      <c r="T22" s="37">
        <f t="shared" si="6"/>
        <v>1</v>
      </c>
      <c r="U22" s="8" t="s">
        <v>380</v>
      </c>
      <c r="V22" s="37" t="str">
        <f t="shared" si="7"/>
        <v>1</v>
      </c>
      <c r="W22" s="8">
        <v>500</v>
      </c>
      <c r="X22" s="8">
        <v>31995.5</v>
      </c>
      <c r="Y22" s="37">
        <f t="shared" si="8"/>
        <v>2</v>
      </c>
      <c r="Z22" s="37">
        <f t="shared" si="9"/>
        <v>3</v>
      </c>
      <c r="AA22" s="8">
        <v>0</v>
      </c>
      <c r="AB22" s="8">
        <v>21414.1</v>
      </c>
      <c r="AC22" s="38">
        <f t="shared" si="10"/>
        <v>0</v>
      </c>
      <c r="AD22" s="37">
        <f t="shared" si="11"/>
        <v>2</v>
      </c>
      <c r="AE22" s="23">
        <v>0</v>
      </c>
      <c r="AF22" s="37">
        <f t="shared" si="12"/>
        <v>1</v>
      </c>
      <c r="AG22" s="8">
        <v>18244.3</v>
      </c>
      <c r="AH22" s="8">
        <v>16844</v>
      </c>
      <c r="AI22" s="8">
        <v>28538.400000000001</v>
      </c>
      <c r="AJ22" s="8">
        <v>14349.8</v>
      </c>
      <c r="AK22" s="41">
        <f t="shared" si="13"/>
        <v>0</v>
      </c>
      <c r="AL22" s="41">
        <f t="shared" si="14"/>
        <v>3</v>
      </c>
      <c r="AM22" s="10" t="s">
        <v>378</v>
      </c>
      <c r="AN22" s="37" t="str">
        <f t="shared" si="15"/>
        <v>1</v>
      </c>
      <c r="AO22" s="10" t="s">
        <v>381</v>
      </c>
      <c r="AP22" s="37" t="str">
        <f t="shared" si="16"/>
        <v>0</v>
      </c>
      <c r="AQ22" s="23">
        <v>3636.5</v>
      </c>
      <c r="AR22" s="23">
        <v>4131.3</v>
      </c>
      <c r="AS22" s="23">
        <v>3523.5</v>
      </c>
      <c r="AT22" s="23">
        <v>7453</v>
      </c>
      <c r="AU22" s="40">
        <f t="shared" si="17"/>
        <v>98</v>
      </c>
      <c r="AV22" s="37">
        <f t="shared" si="18"/>
        <v>0</v>
      </c>
      <c r="AW22" s="10" t="s">
        <v>381</v>
      </c>
      <c r="AX22" s="37" t="str">
        <f t="shared" si="19"/>
        <v>1</v>
      </c>
      <c r="AY22" s="8">
        <v>32080.5</v>
      </c>
      <c r="AZ22" s="8">
        <v>0</v>
      </c>
      <c r="BA22" s="8">
        <v>21414.1</v>
      </c>
      <c r="BB22" s="37">
        <f t="shared" si="20"/>
        <v>150</v>
      </c>
      <c r="BC22" s="37">
        <f t="shared" si="21"/>
        <v>3</v>
      </c>
      <c r="BD22" s="10" t="s">
        <v>381</v>
      </c>
      <c r="BE22" s="37" t="str">
        <f t="shared" si="22"/>
        <v>1</v>
      </c>
      <c r="BF22" s="8">
        <v>0</v>
      </c>
      <c r="BG22" s="8">
        <v>28538.400000000001</v>
      </c>
      <c r="BH22" s="37">
        <f t="shared" si="23"/>
        <v>0</v>
      </c>
      <c r="BI22" s="37">
        <f t="shared" si="24"/>
        <v>5</v>
      </c>
      <c r="BJ22" s="23">
        <v>0</v>
      </c>
      <c r="BK22" s="23">
        <v>21329</v>
      </c>
      <c r="BL22" s="1">
        <f t="shared" si="25"/>
        <v>0</v>
      </c>
      <c r="BM22" s="37">
        <f t="shared" si="26"/>
        <v>5</v>
      </c>
      <c r="BN22" s="23">
        <v>0</v>
      </c>
      <c r="BO22" s="23">
        <v>11622.300000000003</v>
      </c>
      <c r="BP22" s="23">
        <v>500</v>
      </c>
      <c r="BQ22" s="23">
        <v>16916.099999999999</v>
      </c>
      <c r="BR22" s="23">
        <v>45335.1</v>
      </c>
      <c r="BS22" s="37">
        <f t="shared" si="27"/>
        <v>0</v>
      </c>
      <c r="BT22" s="37">
        <f t="shared" si="28"/>
        <v>2</v>
      </c>
      <c r="BU22" s="10" t="s">
        <v>384</v>
      </c>
      <c r="BV22" s="50" t="str">
        <f t="shared" si="69"/>
        <v>1</v>
      </c>
      <c r="BW22" s="10" t="s">
        <v>384</v>
      </c>
      <c r="BX22" s="50" t="str">
        <f t="shared" si="30"/>
        <v>1</v>
      </c>
      <c r="BY22" s="10" t="s">
        <v>384</v>
      </c>
      <c r="BZ22" s="50" t="str">
        <f t="shared" si="31"/>
        <v>1</v>
      </c>
      <c r="CA22" s="10" t="s">
        <v>384</v>
      </c>
      <c r="CB22" s="50" t="str">
        <f t="shared" si="32"/>
        <v>1</v>
      </c>
      <c r="CC22" s="10" t="s">
        <v>385</v>
      </c>
      <c r="CD22" s="50" t="str">
        <f t="shared" si="33"/>
        <v>0</v>
      </c>
      <c r="CE22" s="10" t="s">
        <v>422</v>
      </c>
      <c r="CF22" s="50" t="str">
        <f t="shared" si="65"/>
        <v>1</v>
      </c>
      <c r="CG22" s="18">
        <f t="shared" si="64"/>
        <v>40</v>
      </c>
    </row>
    <row r="23" spans="1:86" s="44" customFormat="1" ht="34.15" customHeight="1" x14ac:dyDescent="0.2">
      <c r="A23" s="34">
        <v>22</v>
      </c>
      <c r="B23" s="43" t="s">
        <v>358</v>
      </c>
      <c r="C23" s="23">
        <v>27597</v>
      </c>
      <c r="D23" s="23">
        <v>0</v>
      </c>
      <c r="E23" s="23">
        <v>28728.7</v>
      </c>
      <c r="F23" s="23">
        <v>108</v>
      </c>
      <c r="G23" s="37">
        <f>ROUND((C23-D23)/(E23-F23)*100,0)</f>
        <v>96</v>
      </c>
      <c r="H23" s="37">
        <f>IF(G23&lt;51,0,IF(G23&lt;61,1,IF(G23&lt;71,2,IF(G23&lt;81,3,IF(G23&lt;90,4,5)))))</f>
        <v>5</v>
      </c>
      <c r="I23" s="9" t="s">
        <v>378</v>
      </c>
      <c r="J23" s="50" t="str">
        <f>IF(I23="Да",SUBSTITUTE(I23,"Да",1),SUBSTITUTE(I23,"Нет",0))</f>
        <v>1</v>
      </c>
      <c r="K23" s="23">
        <v>14718</v>
      </c>
      <c r="L23" s="23">
        <v>29693.9</v>
      </c>
      <c r="M23" s="37">
        <f>ROUND(ABS(L23-K23)/K23*100,0)</f>
        <v>102</v>
      </c>
      <c r="N23" s="37">
        <f>IF(M23&gt;30,0,IF(M23&gt;25,1,IF(M23&gt;20,2,IF(M23&gt;15,3,IF(M23&gt;10,4,5)))))</f>
        <v>0</v>
      </c>
      <c r="O23" s="8">
        <v>23735.8</v>
      </c>
      <c r="P23" s="8">
        <v>20582.599999999999</v>
      </c>
      <c r="Q23" s="39">
        <f>ROUND(ABS(O23-P23)/P23*100,0)</f>
        <v>15</v>
      </c>
      <c r="R23" s="37">
        <f>IF(Q23&gt;30,0,IF(Q23&gt;25,1,IF(Q23&gt;20,2,IF(Q23&gt;15,3,IF(Q23&gt;10,4,5)))))</f>
        <v>4</v>
      </c>
      <c r="S23" s="8">
        <v>0</v>
      </c>
      <c r="T23" s="37">
        <f>IF(S23&gt;0,0,1)</f>
        <v>1</v>
      </c>
      <c r="U23" s="8" t="s">
        <v>380</v>
      </c>
      <c r="V23" s="37" t="str">
        <f>IF(U23="Имеется",SUBSTITUTE(U23,"Имеется",1),SUBSTITUTE(U23,"Не имеется",0))</f>
        <v>1</v>
      </c>
      <c r="W23" s="8">
        <v>4992.8</v>
      </c>
      <c r="X23" s="8">
        <v>40425.699999999997</v>
      </c>
      <c r="Y23" s="37">
        <f>ROUND(W23/X23*100,0)</f>
        <v>12</v>
      </c>
      <c r="Z23" s="37">
        <f>IF(Y23&gt;50,0,IF(Y23&gt;20,1,IF(Y23&gt;5,2,3)))</f>
        <v>2</v>
      </c>
      <c r="AA23" s="8">
        <v>0</v>
      </c>
      <c r="AB23" s="8">
        <v>31061.200000000001</v>
      </c>
      <c r="AC23" s="38">
        <f>ROUND(AA23/AB23*100,1)</f>
        <v>0</v>
      </c>
      <c r="AD23" s="37">
        <f>IF(AC23=0,2,IF(AC23&gt;0.1,0,1))</f>
        <v>2</v>
      </c>
      <c r="AE23" s="23">
        <v>0</v>
      </c>
      <c r="AF23" s="37">
        <f>IF(AE23=0,1,0)</f>
        <v>1</v>
      </c>
      <c r="AG23" s="8">
        <v>21475.7</v>
      </c>
      <c r="AH23" s="8">
        <v>17410.8</v>
      </c>
      <c r="AI23" s="8">
        <v>29693.9</v>
      </c>
      <c r="AJ23" s="8">
        <v>14718</v>
      </c>
      <c r="AK23" s="41">
        <f>ROUND(IF(AG23&lt;AH23,0,IF((AG23-AH23)&lt;(AI23-AJ23),0,((AG23-AH23)-(AI23-AJ23))/AG23*100)),0)</f>
        <v>0</v>
      </c>
      <c r="AL23" s="41">
        <f>IF(AK23&gt;5,0,IF(AK23&gt;3,1,IF(AK23&gt;0,2,3)))</f>
        <v>3</v>
      </c>
      <c r="AM23" s="10" t="s">
        <v>378</v>
      </c>
      <c r="AN23" s="37" t="str">
        <f>IF(AM23="Да",SUBSTITUTE(AM23,"Да",1),SUBSTITUTE(AM23,"Нет",0))</f>
        <v>1</v>
      </c>
      <c r="AO23" s="10" t="s">
        <v>381</v>
      </c>
      <c r="AP23" s="37" t="str">
        <f>IF(AO23="Имеется",SUBSTITUTE(AO23,"Имеется",1),IF(AO23="Нет учреждений, которым доводится мун. задание",SUBSTITUTE(AO23,"Нет учреждений, которым доводится мун. задание",1),SUBSTITUTE(AO23,"Не имеется",0)))</f>
        <v>0</v>
      </c>
      <c r="AQ23" s="23">
        <v>3441.2</v>
      </c>
      <c r="AR23" s="23">
        <v>6305.7</v>
      </c>
      <c r="AS23" s="23">
        <v>5572.2</v>
      </c>
      <c r="AT23" s="23">
        <v>11149.4</v>
      </c>
      <c r="AU23" s="40">
        <f>ROUND(ABS(AT23/((AQ23+AR23+AS23)/3)-1)*100,0)</f>
        <v>118</v>
      </c>
      <c r="AV23" s="37">
        <f>IF(AU23&gt;50,0,IF(AU23&gt;40,1,IF(AU23&gt;30,2,IF(AU23&gt;20,3,IF(AU23&gt;10,4,5)))))</f>
        <v>0</v>
      </c>
      <c r="AW23" s="10" t="s">
        <v>381</v>
      </c>
      <c r="AX23" s="37" t="str">
        <f>IF(AW23="Не имеется",SUBSTITUTE(AW23,"Не имеется",1),SUBSTITUTE(AW23,"Имеется",0))</f>
        <v>1</v>
      </c>
      <c r="AY23" s="8">
        <v>40679.199999999997</v>
      </c>
      <c r="AZ23" s="8">
        <v>0</v>
      </c>
      <c r="BA23" s="8">
        <v>31061.200000000001</v>
      </c>
      <c r="BB23" s="37">
        <f>ROUND((AY23+AZ23)/BA23*100,0)</f>
        <v>131</v>
      </c>
      <c r="BC23" s="37">
        <f>IF(BB23&lt;90,0,IF(BB23&lt;95,1,IF(BB23&lt;100,2,3)))</f>
        <v>3</v>
      </c>
      <c r="BD23" s="10" t="s">
        <v>381</v>
      </c>
      <c r="BE23" s="37" t="str">
        <f>IF(BD23="Не имеется",SUBSTITUTE(BD23,"Не имеется",1),SUBSTITUTE(BD23,"Имеется",0))</f>
        <v>1</v>
      </c>
      <c r="BF23" s="8">
        <v>0</v>
      </c>
      <c r="BG23" s="8">
        <v>29693.9</v>
      </c>
      <c r="BH23" s="37">
        <f>ROUND(BF23/BG23*100,0)</f>
        <v>0</v>
      </c>
      <c r="BI23" s="37">
        <f>IF(BH23&gt;50,0,IF(BH23&gt;40,1,IF(BH23&gt;30,2,IF(BH23&gt;20,3,IF(BH23&gt;10,4,5)))))</f>
        <v>5</v>
      </c>
      <c r="BJ23" s="23">
        <v>0</v>
      </c>
      <c r="BK23" s="23">
        <v>30807.7</v>
      </c>
      <c r="BL23" s="1">
        <f>ROUND(BJ23/BK23*100,0)</f>
        <v>0</v>
      </c>
      <c r="BM23" s="37">
        <f>IF(BL23&gt;15,0,IF(BL23&gt;12,1,IF(BL23&gt;9,2,IF(BL23&gt;6,3,IF(BL23&gt;3,4,5)))))</f>
        <v>5</v>
      </c>
      <c r="BN23" s="23">
        <v>0</v>
      </c>
      <c r="BO23" s="23">
        <v>9767</v>
      </c>
      <c r="BP23" s="23">
        <v>3492.8</v>
      </c>
      <c r="BQ23" s="23">
        <v>19926.900000000001</v>
      </c>
      <c r="BR23" s="23">
        <v>0</v>
      </c>
      <c r="BS23" s="37">
        <f t="shared" si="27"/>
        <v>0</v>
      </c>
      <c r="BT23" s="37">
        <f>IF(BS23&gt;5,0,IF(BS23&gt;0,1,2))</f>
        <v>2</v>
      </c>
      <c r="BU23" s="10" t="s">
        <v>384</v>
      </c>
      <c r="BV23" s="50" t="str">
        <f>IF(BU23="Осуществляется",SUBSTITUTE(BU23,"Осуществляется",1),SUBSTITUTE(BU23,"Не осуществляется",0))</f>
        <v>1</v>
      </c>
      <c r="BW23" s="10" t="s">
        <v>384</v>
      </c>
      <c r="BX23" s="50" t="str">
        <f>IF(BW23="Осуществляется",SUBSTITUTE(BW23,"Осуществляется",1),SUBSTITUTE(BW23,"Не осуществляется",0))</f>
        <v>1</v>
      </c>
      <c r="BY23" s="10" t="s">
        <v>384</v>
      </c>
      <c r="BZ23" s="50" t="str">
        <f>IF(BY23="Осуществляется",SUBSTITUTE(BY23,"Осуществляется",1),SUBSTITUTE(BY23,"Не осуществляется",0))</f>
        <v>1</v>
      </c>
      <c r="CA23" s="10" t="s">
        <v>384</v>
      </c>
      <c r="CB23" s="50" t="str">
        <f>IF(CA23="Осуществляется",SUBSTITUTE(CA23,"Осуществляется",1),SUBSTITUTE(CA23,"Не осуществляется",0))</f>
        <v>1</v>
      </c>
      <c r="CC23" s="10" t="s">
        <v>385</v>
      </c>
      <c r="CD23" s="50" t="str">
        <f>IF(CC23="Осуществляется",SUBSTITUTE(CC23,"Осуществляется",1),SUBSTITUTE(CC23,"Не осуществляется",0))</f>
        <v>0</v>
      </c>
      <c r="CE23" s="10" t="s">
        <v>422</v>
      </c>
      <c r="CF23" s="50" t="str">
        <f t="shared" si="65"/>
        <v>1</v>
      </c>
      <c r="CG23" s="18">
        <f t="shared" si="64"/>
        <v>43</v>
      </c>
    </row>
    <row r="24" spans="1:86" s="44" customFormat="1" ht="34.15" customHeight="1" x14ac:dyDescent="0.2">
      <c r="A24" s="34">
        <v>21</v>
      </c>
      <c r="B24" s="43" t="s">
        <v>22</v>
      </c>
      <c r="C24" s="23">
        <v>117979.1</v>
      </c>
      <c r="D24" s="23">
        <v>0</v>
      </c>
      <c r="E24" s="23">
        <v>121439.5</v>
      </c>
      <c r="F24" s="23">
        <v>1931</v>
      </c>
      <c r="G24" s="37">
        <f>ROUND((C24-D24)/(E24-F24)*100,0)</f>
        <v>99</v>
      </c>
      <c r="H24" s="37">
        <f>IF(G24&lt;51,0,IF(G24&lt;61,1,IF(G24&lt;71,2,IF(G24&lt;81,3,IF(G24&lt;90,4,5)))))</f>
        <v>5</v>
      </c>
      <c r="I24" s="9" t="s">
        <v>378</v>
      </c>
      <c r="J24" s="50" t="str">
        <f>IF(I24="Да",SUBSTITUTE(I24,"Да",1),SUBSTITUTE(I24,"Нет",0))</f>
        <v>1</v>
      </c>
      <c r="K24" s="23">
        <v>83865.3</v>
      </c>
      <c r="L24" s="23">
        <v>111778.6</v>
      </c>
      <c r="M24" s="37">
        <f>ROUND(ABS(L24-K24)/K24*100,0)</f>
        <v>33</v>
      </c>
      <c r="N24" s="37">
        <f>IF(M24&gt;30,0,IF(M24&gt;25,1,IF(M24&gt;20,2,IF(M24&gt;15,3,IF(M24&gt;10,4,5)))))</f>
        <v>0</v>
      </c>
      <c r="O24" s="8">
        <v>117666.6</v>
      </c>
      <c r="P24" s="8">
        <v>87450.8</v>
      </c>
      <c r="Q24" s="39">
        <f>ROUND(ABS(O24-P24)/P24*100,0)</f>
        <v>35</v>
      </c>
      <c r="R24" s="37">
        <f>IF(Q24&gt;30,0,IF(Q24&gt;25,1,IF(Q24&gt;20,2,IF(Q24&gt;15,3,IF(Q24&gt;10,4,5)))))</f>
        <v>0</v>
      </c>
      <c r="S24" s="8">
        <v>0</v>
      </c>
      <c r="T24" s="37">
        <f>IF(S24&gt;0,0,1)</f>
        <v>1</v>
      </c>
      <c r="U24" s="8" t="s">
        <v>380</v>
      </c>
      <c r="V24" s="37" t="str">
        <f>IF(U24="Имеется",SUBSTITUTE(U24,"Имеется",1),SUBSTITUTE(U24,"Не имеется",0))</f>
        <v>1</v>
      </c>
      <c r="W24" s="8">
        <v>0</v>
      </c>
      <c r="X24" s="8">
        <v>120202.2</v>
      </c>
      <c r="Y24" s="37">
        <f>ROUND(W24/X24*100,0)</f>
        <v>0</v>
      </c>
      <c r="Z24" s="37">
        <f>IF(Y24&gt;50,0,IF(Y24&gt;20,1,IF(Y24&gt;5,2,3)))</f>
        <v>3</v>
      </c>
      <c r="AA24" s="8">
        <v>0</v>
      </c>
      <c r="AB24" s="8">
        <v>126711.2</v>
      </c>
      <c r="AC24" s="38">
        <f>ROUND(AA24/AB24*100,1)</f>
        <v>0</v>
      </c>
      <c r="AD24" s="37">
        <f>IF(AC24=0,2,IF(AC24&gt;0.1,0,1))</f>
        <v>2</v>
      </c>
      <c r="AE24" s="23">
        <v>0</v>
      </c>
      <c r="AF24" s="37">
        <f>IF(AE24=0,1,0)</f>
        <v>1</v>
      </c>
      <c r="AG24" s="8">
        <v>118118.1</v>
      </c>
      <c r="AH24" s="8">
        <v>87422.8</v>
      </c>
      <c r="AI24" s="8">
        <v>111878.6</v>
      </c>
      <c r="AJ24" s="8">
        <v>83965.3</v>
      </c>
      <c r="AK24" s="41">
        <f>ROUND(IF(AG24&lt;AH24,0,IF((AG24-AH24)&lt;(AI24-AJ24),0,((AG24-AH24)-(AI24-AJ24))/AG24*100)),0)</f>
        <v>2</v>
      </c>
      <c r="AL24" s="41">
        <f>IF(AK24&gt;5,0,IF(AK24&gt;3,1,IF(AK24&gt;0,2,3)))</f>
        <v>2</v>
      </c>
      <c r="AM24" s="10" t="s">
        <v>378</v>
      </c>
      <c r="AN24" s="37" t="str">
        <f>IF(AM24="Да",SUBSTITUTE(AM24,"Да",1),SUBSTITUTE(AM24,"Нет",0))</f>
        <v>1</v>
      </c>
      <c r="AO24" s="10" t="s">
        <v>381</v>
      </c>
      <c r="AP24" s="37" t="str">
        <f>IF(AO24="Имеется",SUBSTITUTE(AO24,"Имеется",1),IF(AO24="Нет учреждений, которым доводится мун. задание",SUBSTITUTE(AO24,"Нет учреждений, которым доводится мун. задание",1),SUBSTITUTE(AO24,"Не имеется",0)))</f>
        <v>0</v>
      </c>
      <c r="AQ24" s="23">
        <v>21381</v>
      </c>
      <c r="AR24" s="23">
        <v>18607.2</v>
      </c>
      <c r="AS24" s="23">
        <v>28460.9</v>
      </c>
      <c r="AT24" s="23">
        <v>49668.9</v>
      </c>
      <c r="AU24" s="40">
        <f>ROUND(ABS(AT24/((AQ24+AR24+AS24)/3)-1)*100,0)</f>
        <v>118</v>
      </c>
      <c r="AV24" s="37">
        <f>IF(AU24&gt;50,0,IF(AU24&gt;40,1,IF(AU24&gt;30,2,IF(AU24&gt;20,3,IF(AU24&gt;10,4,5)))))</f>
        <v>0</v>
      </c>
      <c r="AW24" s="10" t="s">
        <v>381</v>
      </c>
      <c r="AX24" s="37" t="str">
        <f>IF(AW24="Не имеется",SUBSTITUTE(AW24,"Не имеется",1),SUBSTITUTE(AW24,"Имеется",0))</f>
        <v>1</v>
      </c>
      <c r="AY24" s="8">
        <v>120471.7</v>
      </c>
      <c r="AZ24" s="8">
        <v>6239.5</v>
      </c>
      <c r="BA24" s="8">
        <v>126711.2</v>
      </c>
      <c r="BB24" s="37">
        <f>ROUND((AY24+AZ24)/BA24*100,0)</f>
        <v>100</v>
      </c>
      <c r="BC24" s="37">
        <f>IF(BB24&lt;90,0,IF(BB24&lt;95,1,IF(BB24&lt;100,2,3)))</f>
        <v>3</v>
      </c>
      <c r="BD24" s="10" t="s">
        <v>381</v>
      </c>
      <c r="BE24" s="37" t="str">
        <f>IF(BD24="Не имеется",SUBSTITUTE(BD24,"Не имеется",1),SUBSTITUTE(BD24,"Имеется",0))</f>
        <v>1</v>
      </c>
      <c r="BF24" s="8">
        <v>0</v>
      </c>
      <c r="BG24" s="8">
        <v>111778.6</v>
      </c>
      <c r="BH24" s="37">
        <f>ROUND(BF24/BG24*100,0)</f>
        <v>0</v>
      </c>
      <c r="BI24" s="37">
        <f>IF(BH24&gt;50,0,IF(BH24&gt;40,1,IF(BH24&gt;30,2,IF(BH24&gt;20,3,IF(BH24&gt;10,4,5)))))</f>
        <v>5</v>
      </c>
      <c r="BJ24" s="23">
        <v>0</v>
      </c>
      <c r="BK24" s="23">
        <v>126441.60000000001</v>
      </c>
      <c r="BL24" s="1">
        <f>ROUND(BJ24/BK24*100,0)</f>
        <v>0</v>
      </c>
      <c r="BM24" s="37">
        <f>IF(BL24&gt;15,0,IF(BL24&gt;12,1,IF(BL24&gt;9,2,IF(BL24&gt;6,3,IF(BL24&gt;3,4,5)))))</f>
        <v>5</v>
      </c>
      <c r="BN24" s="23">
        <v>0</v>
      </c>
      <c r="BO24" s="23">
        <v>7629.9000000000087</v>
      </c>
      <c r="BP24" s="23">
        <v>0</v>
      </c>
      <c r="BQ24" s="23">
        <v>104148.7</v>
      </c>
      <c r="BR24" s="23">
        <v>0</v>
      </c>
      <c r="BS24" s="37">
        <f t="shared" si="27"/>
        <v>0</v>
      </c>
      <c r="BT24" s="37">
        <f>IF(BS24&gt;5,0,IF(BS24&gt;0,1,2))</f>
        <v>2</v>
      </c>
      <c r="BU24" s="10" t="s">
        <v>384</v>
      </c>
      <c r="BV24" s="50" t="str">
        <f>IF(BU24="Осуществляется",SUBSTITUTE(BU24,"Осуществляется",1),SUBSTITUTE(BU24,"Не осуществляется",0))</f>
        <v>1</v>
      </c>
      <c r="BW24" s="10" t="s">
        <v>384</v>
      </c>
      <c r="BX24" s="50" t="str">
        <f>IF(BW24="Осуществляется",SUBSTITUTE(BW24,"Осуществляется",1),SUBSTITUTE(BW24,"Не осуществляется",0))</f>
        <v>1</v>
      </c>
      <c r="BY24" s="10" t="s">
        <v>384</v>
      </c>
      <c r="BZ24" s="50" t="str">
        <f>IF(BY24="Осуществляется",SUBSTITUTE(BY24,"Осуществляется",1),SUBSTITUTE(BY24,"Не осуществляется",0))</f>
        <v>1</v>
      </c>
      <c r="CA24" s="10" t="s">
        <v>384</v>
      </c>
      <c r="CB24" s="50" t="str">
        <f>IF(CA24="Осуществляется",SUBSTITUTE(CA24,"Осуществляется",1),SUBSTITUTE(CA24,"Не осуществляется",0))</f>
        <v>1</v>
      </c>
      <c r="CC24" s="10" t="s">
        <v>385</v>
      </c>
      <c r="CD24" s="50" t="str">
        <f>IF(CC24="Осуществляется",SUBSTITUTE(CC24,"Осуществляется",1),SUBSTITUTE(CC24,"Не осуществляется",0))</f>
        <v>0</v>
      </c>
      <c r="CE24" s="10" t="s">
        <v>422</v>
      </c>
      <c r="CF24" s="50" t="str">
        <f t="shared" si="65"/>
        <v>1</v>
      </c>
      <c r="CG24" s="18">
        <f t="shared" si="64"/>
        <v>39</v>
      </c>
    </row>
    <row r="25" spans="1:86" s="44" customFormat="1" ht="34.15" customHeight="1" x14ac:dyDescent="0.2">
      <c r="A25" s="34">
        <v>19</v>
      </c>
      <c r="B25" s="43" t="s">
        <v>23</v>
      </c>
      <c r="C25" s="23">
        <v>26640</v>
      </c>
      <c r="D25" s="23">
        <v>0</v>
      </c>
      <c r="E25" s="23">
        <v>27829.7</v>
      </c>
      <c r="F25" s="23">
        <v>150</v>
      </c>
      <c r="G25" s="37">
        <f t="shared" si="66"/>
        <v>96</v>
      </c>
      <c r="H25" s="37">
        <f t="shared" si="0"/>
        <v>5</v>
      </c>
      <c r="I25" s="9" t="s">
        <v>378</v>
      </c>
      <c r="J25" s="50" t="str">
        <f t="shared" si="67"/>
        <v>1</v>
      </c>
      <c r="K25" s="23">
        <v>7270</v>
      </c>
      <c r="L25" s="23">
        <v>16317.7</v>
      </c>
      <c r="M25" s="37">
        <f t="shared" si="2"/>
        <v>124</v>
      </c>
      <c r="N25" s="37">
        <f t="shared" si="3"/>
        <v>0</v>
      </c>
      <c r="O25" s="8">
        <v>24070.3</v>
      </c>
      <c r="P25" s="8">
        <v>18815.7</v>
      </c>
      <c r="Q25" s="39">
        <f t="shared" si="4"/>
        <v>28</v>
      </c>
      <c r="R25" s="37">
        <f t="shared" si="5"/>
        <v>1</v>
      </c>
      <c r="S25" s="8">
        <v>0</v>
      </c>
      <c r="T25" s="37">
        <f t="shared" si="6"/>
        <v>1</v>
      </c>
      <c r="U25" s="8" t="s">
        <v>381</v>
      </c>
      <c r="V25" s="37" t="str">
        <f t="shared" si="7"/>
        <v>0</v>
      </c>
      <c r="W25" s="8">
        <v>10154.5</v>
      </c>
      <c r="X25" s="8">
        <v>34785.599999999999</v>
      </c>
      <c r="Y25" s="37">
        <f t="shared" si="8"/>
        <v>29</v>
      </c>
      <c r="Z25" s="37">
        <f t="shared" si="9"/>
        <v>1</v>
      </c>
      <c r="AA25" s="8">
        <v>0</v>
      </c>
      <c r="AB25" s="8">
        <v>33530.199999999997</v>
      </c>
      <c r="AC25" s="38">
        <f t="shared" si="10"/>
        <v>0</v>
      </c>
      <c r="AD25" s="37">
        <f t="shared" si="11"/>
        <v>2</v>
      </c>
      <c r="AE25" s="23">
        <v>0</v>
      </c>
      <c r="AF25" s="37">
        <f t="shared" si="12"/>
        <v>1</v>
      </c>
      <c r="AG25" s="8">
        <v>14895.500000000002</v>
      </c>
      <c r="AH25" s="8">
        <v>18716.3</v>
      </c>
      <c r="AI25" s="8">
        <v>16401.2</v>
      </c>
      <c r="AJ25" s="8">
        <v>7270</v>
      </c>
      <c r="AK25" s="41">
        <f t="shared" si="13"/>
        <v>0</v>
      </c>
      <c r="AL25" s="41">
        <f t="shared" si="14"/>
        <v>3</v>
      </c>
      <c r="AM25" s="10" t="s">
        <v>378</v>
      </c>
      <c r="AN25" s="37" t="str">
        <f t="shared" si="15"/>
        <v>1</v>
      </c>
      <c r="AO25" s="10" t="s">
        <v>381</v>
      </c>
      <c r="AP25" s="37" t="str">
        <f t="shared" si="16"/>
        <v>0</v>
      </c>
      <c r="AQ25" s="23">
        <v>2947.7</v>
      </c>
      <c r="AR25" s="23">
        <v>6115.5</v>
      </c>
      <c r="AS25" s="23">
        <v>6100.2</v>
      </c>
      <c r="AT25" s="23">
        <v>9886.5</v>
      </c>
      <c r="AU25" s="40">
        <f t="shared" si="17"/>
        <v>96</v>
      </c>
      <c r="AV25" s="37">
        <f t="shared" si="18"/>
        <v>0</v>
      </c>
      <c r="AW25" s="10" t="s">
        <v>381</v>
      </c>
      <c r="AX25" s="37" t="str">
        <f t="shared" si="19"/>
        <v>1</v>
      </c>
      <c r="AY25" s="8">
        <v>35086.800000000003</v>
      </c>
      <c r="AZ25" s="8">
        <v>0</v>
      </c>
      <c r="BA25" s="8">
        <v>33530.199999999997</v>
      </c>
      <c r="BB25" s="37">
        <f t="shared" si="20"/>
        <v>105</v>
      </c>
      <c r="BC25" s="37">
        <f t="shared" si="21"/>
        <v>3</v>
      </c>
      <c r="BD25" s="10" t="s">
        <v>381</v>
      </c>
      <c r="BE25" s="37" t="str">
        <f t="shared" si="22"/>
        <v>1</v>
      </c>
      <c r="BF25" s="8">
        <v>0</v>
      </c>
      <c r="BG25" s="8">
        <v>16317.7</v>
      </c>
      <c r="BH25" s="37">
        <f t="shared" si="23"/>
        <v>0</v>
      </c>
      <c r="BI25" s="37">
        <f t="shared" si="24"/>
        <v>5</v>
      </c>
      <c r="BJ25" s="23">
        <v>0</v>
      </c>
      <c r="BK25" s="23">
        <v>33229</v>
      </c>
      <c r="BL25" s="1">
        <f t="shared" si="25"/>
        <v>0</v>
      </c>
      <c r="BM25" s="37">
        <f t="shared" si="26"/>
        <v>5</v>
      </c>
      <c r="BN25" s="23">
        <v>0</v>
      </c>
      <c r="BO25" s="23">
        <v>14382.6</v>
      </c>
      <c r="BP25" s="23">
        <v>-3062.6000000000004</v>
      </c>
      <c r="BQ25" s="23">
        <v>1935.1</v>
      </c>
      <c r="BR25" s="23">
        <v>0</v>
      </c>
      <c r="BS25" s="37">
        <f t="shared" si="27"/>
        <v>0</v>
      </c>
      <c r="BT25" s="37">
        <f t="shared" si="28"/>
        <v>2</v>
      </c>
      <c r="BU25" s="10" t="s">
        <v>384</v>
      </c>
      <c r="BV25" s="50" t="str">
        <f t="shared" si="69"/>
        <v>1</v>
      </c>
      <c r="BW25" s="10" t="s">
        <v>384</v>
      </c>
      <c r="BX25" s="50" t="str">
        <f t="shared" si="30"/>
        <v>1</v>
      </c>
      <c r="BY25" s="10" t="s">
        <v>384</v>
      </c>
      <c r="BZ25" s="50" t="str">
        <f t="shared" si="31"/>
        <v>1</v>
      </c>
      <c r="CA25" s="10" t="s">
        <v>384</v>
      </c>
      <c r="CB25" s="50" t="str">
        <f t="shared" si="32"/>
        <v>1</v>
      </c>
      <c r="CC25" s="10" t="s">
        <v>385</v>
      </c>
      <c r="CD25" s="50" t="str">
        <f t="shared" si="33"/>
        <v>0</v>
      </c>
      <c r="CE25" s="10" t="s">
        <v>422</v>
      </c>
      <c r="CF25" s="50" t="str">
        <f t="shared" si="65"/>
        <v>1</v>
      </c>
      <c r="CG25" s="18">
        <f t="shared" si="64"/>
        <v>38</v>
      </c>
    </row>
    <row r="26" spans="1:86" s="44" customFormat="1" ht="34.15" customHeight="1" x14ac:dyDescent="0.2">
      <c r="A26" s="34">
        <v>20</v>
      </c>
      <c r="B26" s="43" t="s">
        <v>24</v>
      </c>
      <c r="C26" s="23">
        <v>40250.400000000001</v>
      </c>
      <c r="D26" s="23">
        <v>0</v>
      </c>
      <c r="E26" s="23">
        <v>42470</v>
      </c>
      <c r="F26" s="23">
        <v>600</v>
      </c>
      <c r="G26" s="37">
        <f t="shared" si="66"/>
        <v>96</v>
      </c>
      <c r="H26" s="37">
        <f t="shared" si="0"/>
        <v>5</v>
      </c>
      <c r="I26" s="9" t="s">
        <v>378</v>
      </c>
      <c r="J26" s="50" t="str">
        <f t="shared" si="67"/>
        <v>1</v>
      </c>
      <c r="K26" s="23">
        <v>29618</v>
      </c>
      <c r="L26" s="23">
        <v>47542.3</v>
      </c>
      <c r="M26" s="37">
        <f t="shared" si="2"/>
        <v>61</v>
      </c>
      <c r="N26" s="37">
        <f t="shared" si="3"/>
        <v>0</v>
      </c>
      <c r="O26" s="8">
        <v>40856.5</v>
      </c>
      <c r="P26" s="8">
        <v>21967.7</v>
      </c>
      <c r="Q26" s="39">
        <f t="shared" si="4"/>
        <v>86</v>
      </c>
      <c r="R26" s="37">
        <f t="shared" si="5"/>
        <v>0</v>
      </c>
      <c r="S26" s="8">
        <v>0</v>
      </c>
      <c r="T26" s="37">
        <f t="shared" si="6"/>
        <v>1</v>
      </c>
      <c r="U26" s="8" t="s">
        <v>380</v>
      </c>
      <c r="V26" s="37" t="str">
        <f t="shared" si="7"/>
        <v>1</v>
      </c>
      <c r="W26" s="8">
        <v>0</v>
      </c>
      <c r="X26" s="8">
        <v>49030</v>
      </c>
      <c r="Y26" s="37">
        <f t="shared" si="8"/>
        <v>0</v>
      </c>
      <c r="Z26" s="37">
        <f t="shared" si="9"/>
        <v>3</v>
      </c>
      <c r="AA26" s="8">
        <v>0</v>
      </c>
      <c r="AB26" s="8">
        <v>38166.400000000001</v>
      </c>
      <c r="AC26" s="38">
        <f t="shared" si="10"/>
        <v>0</v>
      </c>
      <c r="AD26" s="37">
        <f t="shared" si="11"/>
        <v>2</v>
      </c>
      <c r="AE26" s="23">
        <v>0</v>
      </c>
      <c r="AF26" s="37">
        <f t="shared" si="12"/>
        <v>1</v>
      </c>
      <c r="AG26" s="8">
        <v>36109.5</v>
      </c>
      <c r="AH26" s="8">
        <v>29867.7</v>
      </c>
      <c r="AI26" s="8">
        <v>47542.3</v>
      </c>
      <c r="AJ26" s="8">
        <v>29619</v>
      </c>
      <c r="AK26" s="41">
        <f t="shared" si="13"/>
        <v>0</v>
      </c>
      <c r="AL26" s="41">
        <f t="shared" si="14"/>
        <v>3</v>
      </c>
      <c r="AM26" s="10" t="s">
        <v>378</v>
      </c>
      <c r="AN26" s="37" t="str">
        <f t="shared" si="15"/>
        <v>1</v>
      </c>
      <c r="AO26" s="10" t="s">
        <v>381</v>
      </c>
      <c r="AP26" s="37" t="str">
        <f t="shared" si="16"/>
        <v>0</v>
      </c>
      <c r="AQ26" s="23">
        <v>3733.6</v>
      </c>
      <c r="AR26" s="23">
        <v>7213.3</v>
      </c>
      <c r="AS26" s="23">
        <v>6628.5</v>
      </c>
      <c r="AT26" s="23">
        <v>18534.099999999999</v>
      </c>
      <c r="AU26" s="40">
        <f t="shared" si="17"/>
        <v>216</v>
      </c>
      <c r="AV26" s="37">
        <f t="shared" si="18"/>
        <v>0</v>
      </c>
      <c r="AW26" s="10" t="s">
        <v>381</v>
      </c>
      <c r="AX26" s="37" t="str">
        <f t="shared" si="19"/>
        <v>1</v>
      </c>
      <c r="AY26" s="8">
        <v>49126.400000000001</v>
      </c>
      <c r="AZ26" s="8">
        <v>0</v>
      </c>
      <c r="BA26" s="8">
        <v>38166.400000000001</v>
      </c>
      <c r="BB26" s="37">
        <f t="shared" si="20"/>
        <v>129</v>
      </c>
      <c r="BC26" s="37">
        <f t="shared" si="21"/>
        <v>3</v>
      </c>
      <c r="BD26" s="10" t="s">
        <v>381</v>
      </c>
      <c r="BE26" s="37" t="str">
        <f t="shared" si="22"/>
        <v>1</v>
      </c>
      <c r="BF26" s="8">
        <v>0</v>
      </c>
      <c r="BG26" s="8">
        <v>47542.3</v>
      </c>
      <c r="BH26" s="37">
        <f t="shared" si="23"/>
        <v>0</v>
      </c>
      <c r="BI26" s="37">
        <f t="shared" si="24"/>
        <v>5</v>
      </c>
      <c r="BJ26" s="23">
        <v>0</v>
      </c>
      <c r="BK26" s="23">
        <v>38070</v>
      </c>
      <c r="BL26" s="1">
        <f t="shared" si="25"/>
        <v>0</v>
      </c>
      <c r="BM26" s="37">
        <f t="shared" si="26"/>
        <v>5</v>
      </c>
      <c r="BN26" s="23">
        <v>0</v>
      </c>
      <c r="BO26" s="23">
        <v>17421.000000000004</v>
      </c>
      <c r="BP26" s="23">
        <v>0</v>
      </c>
      <c r="BQ26" s="23">
        <v>30121.3</v>
      </c>
      <c r="BR26" s="23">
        <v>13217.1</v>
      </c>
      <c r="BS26" s="37">
        <f t="shared" si="27"/>
        <v>0</v>
      </c>
      <c r="BT26" s="37">
        <f t="shared" si="28"/>
        <v>2</v>
      </c>
      <c r="BU26" s="10" t="s">
        <v>384</v>
      </c>
      <c r="BV26" s="50" t="str">
        <f t="shared" si="69"/>
        <v>1</v>
      </c>
      <c r="BW26" s="10" t="s">
        <v>384</v>
      </c>
      <c r="BX26" s="50" t="str">
        <f t="shared" si="30"/>
        <v>1</v>
      </c>
      <c r="BY26" s="10" t="s">
        <v>384</v>
      </c>
      <c r="BZ26" s="50" t="str">
        <f t="shared" si="31"/>
        <v>1</v>
      </c>
      <c r="CA26" s="10" t="s">
        <v>385</v>
      </c>
      <c r="CB26" s="50" t="str">
        <f t="shared" si="32"/>
        <v>0</v>
      </c>
      <c r="CC26" s="10" t="s">
        <v>385</v>
      </c>
      <c r="CD26" s="50" t="str">
        <f t="shared" si="33"/>
        <v>0</v>
      </c>
      <c r="CE26" s="10" t="s">
        <v>422</v>
      </c>
      <c r="CF26" s="50" t="str">
        <f t="shared" si="65"/>
        <v>1</v>
      </c>
      <c r="CG26" s="18">
        <f t="shared" si="64"/>
        <v>39</v>
      </c>
    </row>
    <row r="27" spans="1:86" s="44" customFormat="1" ht="34.15" customHeight="1" x14ac:dyDescent="0.2">
      <c r="A27" s="34">
        <v>23</v>
      </c>
      <c r="B27" s="35" t="s">
        <v>25</v>
      </c>
      <c r="C27" s="23">
        <v>1318443.058</v>
      </c>
      <c r="D27" s="23">
        <v>12259</v>
      </c>
      <c r="E27" s="23">
        <v>1321416.43</v>
      </c>
      <c r="F27" s="23">
        <v>12259</v>
      </c>
      <c r="G27" s="37">
        <f>ROUND((C27-D27)/(E27-F27)*100,0)</f>
        <v>100</v>
      </c>
      <c r="H27" s="37">
        <f t="shared" si="0"/>
        <v>5</v>
      </c>
      <c r="I27" s="9" t="s">
        <v>378</v>
      </c>
      <c r="J27" s="50" t="str">
        <f t="shared" si="67"/>
        <v>1</v>
      </c>
      <c r="K27" s="23">
        <v>358356</v>
      </c>
      <c r="L27" s="23">
        <v>438628.1</v>
      </c>
      <c r="M27" s="37">
        <f t="shared" si="2"/>
        <v>22</v>
      </c>
      <c r="N27" s="37">
        <f t="shared" si="3"/>
        <v>2</v>
      </c>
      <c r="O27" s="8">
        <v>457342.47</v>
      </c>
      <c r="P27" s="8">
        <v>402891.36</v>
      </c>
      <c r="Q27" s="39">
        <f t="shared" si="4"/>
        <v>14</v>
      </c>
      <c r="R27" s="37">
        <f t="shared" si="5"/>
        <v>4</v>
      </c>
      <c r="S27" s="8">
        <v>0</v>
      </c>
      <c r="T27" s="37">
        <f t="shared" si="6"/>
        <v>1</v>
      </c>
      <c r="U27" s="8" t="s">
        <v>380</v>
      </c>
      <c r="V27" s="37" t="str">
        <f t="shared" si="7"/>
        <v>1</v>
      </c>
      <c r="W27" s="8">
        <v>170507.9</v>
      </c>
      <c r="X27" s="8">
        <v>839394.2</v>
      </c>
      <c r="Y27" s="37">
        <f t="shared" si="8"/>
        <v>20</v>
      </c>
      <c r="Z27" s="37">
        <f t="shared" si="9"/>
        <v>2</v>
      </c>
      <c r="AA27" s="8">
        <v>0</v>
      </c>
      <c r="AB27" s="8">
        <v>1502745.55</v>
      </c>
      <c r="AC27" s="38">
        <f t="shared" si="10"/>
        <v>0</v>
      </c>
      <c r="AD27" s="37">
        <f t="shared" si="11"/>
        <v>2</v>
      </c>
      <c r="AE27" s="23">
        <v>0</v>
      </c>
      <c r="AF27" s="37">
        <f t="shared" si="12"/>
        <v>1</v>
      </c>
      <c r="AG27" s="8">
        <v>481925.3</v>
      </c>
      <c r="AH27" s="8">
        <v>378365.3</v>
      </c>
      <c r="AI27" s="8">
        <v>439104.9</v>
      </c>
      <c r="AJ27" s="8">
        <v>358356</v>
      </c>
      <c r="AK27" s="41">
        <f t="shared" si="13"/>
        <v>5</v>
      </c>
      <c r="AL27" s="41">
        <f t="shared" si="14"/>
        <v>1</v>
      </c>
      <c r="AM27" s="10" t="s">
        <v>378</v>
      </c>
      <c r="AN27" s="37" t="str">
        <f t="shared" si="15"/>
        <v>1</v>
      </c>
      <c r="AO27" s="10" t="s">
        <v>381</v>
      </c>
      <c r="AP27" s="37" t="str">
        <f t="shared" si="16"/>
        <v>0</v>
      </c>
      <c r="AQ27" s="23">
        <v>77685.5</v>
      </c>
      <c r="AR27" s="23">
        <v>166326.51</v>
      </c>
      <c r="AS27" s="23">
        <v>105633.98</v>
      </c>
      <c r="AT27" s="23">
        <v>132279.29</v>
      </c>
      <c r="AU27" s="40">
        <f t="shared" si="17"/>
        <v>13</v>
      </c>
      <c r="AV27" s="37">
        <f t="shared" si="18"/>
        <v>4</v>
      </c>
      <c r="AW27" s="10" t="s">
        <v>381</v>
      </c>
      <c r="AX27" s="37" t="str">
        <f t="shared" si="19"/>
        <v>1</v>
      </c>
      <c r="AY27" s="8">
        <v>1538408</v>
      </c>
      <c r="AZ27" s="8">
        <v>14082</v>
      </c>
      <c r="BA27" s="8">
        <v>1502745.54</v>
      </c>
      <c r="BB27" s="37">
        <f t="shared" si="20"/>
        <v>103</v>
      </c>
      <c r="BC27" s="37">
        <f t="shared" si="21"/>
        <v>3</v>
      </c>
      <c r="BD27" s="7" t="s">
        <v>381</v>
      </c>
      <c r="BE27" s="37" t="str">
        <f t="shared" si="22"/>
        <v>1</v>
      </c>
      <c r="BF27" s="8">
        <v>11000</v>
      </c>
      <c r="BG27" s="8">
        <v>268120</v>
      </c>
      <c r="BH27" s="37">
        <f t="shared" si="23"/>
        <v>4</v>
      </c>
      <c r="BI27" s="37">
        <f t="shared" si="24"/>
        <v>5</v>
      </c>
      <c r="BJ27" s="23">
        <v>319.85700000000003</v>
      </c>
      <c r="BK27" s="23">
        <v>868807.09</v>
      </c>
      <c r="BL27" s="1">
        <f t="shared" si="25"/>
        <v>0</v>
      </c>
      <c r="BM27" s="37">
        <f t="shared" si="26"/>
        <v>5</v>
      </c>
      <c r="BN27" s="23">
        <v>-1744</v>
      </c>
      <c r="BO27" s="23">
        <v>50303</v>
      </c>
      <c r="BP27" s="23">
        <v>0</v>
      </c>
      <c r="BQ27" s="23">
        <v>19926.900000000001</v>
      </c>
      <c r="BR27" s="23">
        <v>1500</v>
      </c>
      <c r="BS27" s="37">
        <f t="shared" si="27"/>
        <v>0</v>
      </c>
      <c r="BT27" s="37">
        <f t="shared" si="28"/>
        <v>2</v>
      </c>
      <c r="BU27" s="10" t="s">
        <v>384</v>
      </c>
      <c r="BV27" s="50" t="str">
        <f t="shared" si="69"/>
        <v>1</v>
      </c>
      <c r="BW27" s="10" t="s">
        <v>384</v>
      </c>
      <c r="BX27" s="50" t="str">
        <f t="shared" si="30"/>
        <v>1</v>
      </c>
      <c r="BY27" s="10" t="s">
        <v>384</v>
      </c>
      <c r="BZ27" s="50" t="str">
        <f t="shared" si="31"/>
        <v>1</v>
      </c>
      <c r="CA27" s="10" t="s">
        <v>384</v>
      </c>
      <c r="CB27" s="50" t="str">
        <f t="shared" si="32"/>
        <v>1</v>
      </c>
      <c r="CC27" s="10" t="s">
        <v>385</v>
      </c>
      <c r="CD27" s="50" t="str">
        <f t="shared" si="33"/>
        <v>0</v>
      </c>
      <c r="CE27" s="10" t="s">
        <v>422</v>
      </c>
      <c r="CF27" s="50" t="str">
        <f t="shared" si="65"/>
        <v>1</v>
      </c>
      <c r="CG27" s="18">
        <f t="shared" si="64"/>
        <v>47</v>
      </c>
      <c r="CH27" s="42"/>
    </row>
    <row r="28" spans="1:86" s="44" customFormat="1" ht="34.15" customHeight="1" x14ac:dyDescent="0.2">
      <c r="A28" s="34">
        <v>24</v>
      </c>
      <c r="B28" s="43" t="s">
        <v>26</v>
      </c>
      <c r="C28" s="23">
        <v>71000</v>
      </c>
      <c r="D28" s="23">
        <v>1043</v>
      </c>
      <c r="E28" s="23">
        <v>71000</v>
      </c>
      <c r="F28" s="23">
        <v>1043</v>
      </c>
      <c r="G28" s="37">
        <f t="shared" si="66"/>
        <v>100</v>
      </c>
      <c r="H28" s="37">
        <f t="shared" si="0"/>
        <v>5</v>
      </c>
      <c r="I28" s="9" t="s">
        <v>378</v>
      </c>
      <c r="J28" s="50" t="str">
        <f t="shared" si="67"/>
        <v>1</v>
      </c>
      <c r="K28" s="23">
        <v>67502</v>
      </c>
      <c r="L28" s="23">
        <v>64091.5</v>
      </c>
      <c r="M28" s="37">
        <f t="shared" si="2"/>
        <v>5</v>
      </c>
      <c r="N28" s="37">
        <f t="shared" si="3"/>
        <v>5</v>
      </c>
      <c r="O28" s="8">
        <v>69107</v>
      </c>
      <c r="P28" s="8">
        <v>80391.64</v>
      </c>
      <c r="Q28" s="39">
        <f t="shared" si="4"/>
        <v>14</v>
      </c>
      <c r="R28" s="37">
        <f t="shared" si="5"/>
        <v>4</v>
      </c>
      <c r="S28" s="8">
        <v>0</v>
      </c>
      <c r="T28" s="37">
        <f t="shared" si="6"/>
        <v>1</v>
      </c>
      <c r="U28" s="8" t="s">
        <v>380</v>
      </c>
      <c r="V28" s="37" t="str">
        <f t="shared" si="7"/>
        <v>1</v>
      </c>
      <c r="W28" s="8">
        <v>7215.6</v>
      </c>
      <c r="X28" s="8">
        <v>251764.8</v>
      </c>
      <c r="Y28" s="37">
        <f t="shared" si="8"/>
        <v>3</v>
      </c>
      <c r="Z28" s="37">
        <f t="shared" si="9"/>
        <v>3</v>
      </c>
      <c r="AA28" s="8">
        <v>0</v>
      </c>
      <c r="AB28" s="8">
        <v>256707.31</v>
      </c>
      <c r="AC28" s="38">
        <f t="shared" si="10"/>
        <v>0</v>
      </c>
      <c r="AD28" s="37">
        <f t="shared" si="11"/>
        <v>2</v>
      </c>
      <c r="AE28" s="23">
        <v>0</v>
      </c>
      <c r="AF28" s="37">
        <f t="shared" si="12"/>
        <v>1</v>
      </c>
      <c r="AG28" s="8">
        <v>74752.535000000003</v>
      </c>
      <c r="AH28" s="8">
        <v>74084.899999999994</v>
      </c>
      <c r="AI28" s="8">
        <v>64147.4</v>
      </c>
      <c r="AJ28" s="8">
        <v>67502</v>
      </c>
      <c r="AK28" s="41">
        <f t="shared" si="13"/>
        <v>5</v>
      </c>
      <c r="AL28" s="41">
        <f t="shared" si="14"/>
        <v>1</v>
      </c>
      <c r="AM28" s="10" t="s">
        <v>378</v>
      </c>
      <c r="AN28" s="37" t="str">
        <f t="shared" si="15"/>
        <v>1</v>
      </c>
      <c r="AO28" s="10" t="s">
        <v>381</v>
      </c>
      <c r="AP28" s="37" t="str">
        <f t="shared" si="16"/>
        <v>0</v>
      </c>
      <c r="AQ28" s="23">
        <v>18294.77</v>
      </c>
      <c r="AR28" s="23">
        <v>21209.51</v>
      </c>
      <c r="AS28" s="23">
        <v>15607.218999999999</v>
      </c>
      <c r="AT28" s="23">
        <v>26856.59</v>
      </c>
      <c r="AU28" s="40">
        <f t="shared" si="17"/>
        <v>46</v>
      </c>
      <c r="AV28" s="37">
        <f t="shared" si="18"/>
        <v>1</v>
      </c>
      <c r="AW28" s="10" t="s">
        <v>381</v>
      </c>
      <c r="AX28" s="37" t="str">
        <f t="shared" si="19"/>
        <v>1</v>
      </c>
      <c r="AY28" s="8">
        <v>251764.8</v>
      </c>
      <c r="AZ28" s="8">
        <v>1142</v>
      </c>
      <c r="BA28" s="8">
        <v>256707.31</v>
      </c>
      <c r="BB28" s="37">
        <f t="shared" si="20"/>
        <v>99</v>
      </c>
      <c r="BC28" s="37">
        <f t="shared" si="21"/>
        <v>2</v>
      </c>
      <c r="BD28" s="7" t="s">
        <v>381</v>
      </c>
      <c r="BE28" s="37" t="str">
        <f t="shared" si="22"/>
        <v>1</v>
      </c>
      <c r="BF28" s="8">
        <v>32549</v>
      </c>
      <c r="BG28" s="8">
        <v>64147.4</v>
      </c>
      <c r="BH28" s="37">
        <f t="shared" si="23"/>
        <v>51</v>
      </c>
      <c r="BI28" s="37">
        <f t="shared" si="24"/>
        <v>0</v>
      </c>
      <c r="BJ28" s="23">
        <v>554.33000000000004</v>
      </c>
      <c r="BK28" s="23">
        <v>256707.31</v>
      </c>
      <c r="BL28" s="1">
        <f t="shared" si="25"/>
        <v>0</v>
      </c>
      <c r="BM28" s="37">
        <f t="shared" si="26"/>
        <v>5</v>
      </c>
      <c r="BN28" s="23">
        <v>3800</v>
      </c>
      <c r="BO28" s="23">
        <v>-549.09999999999854</v>
      </c>
      <c r="BP28" s="23">
        <v>477.5</v>
      </c>
      <c r="BQ28" s="23">
        <v>64640.6</v>
      </c>
      <c r="BR28" s="23">
        <v>6738.1</v>
      </c>
      <c r="BS28" s="37">
        <f t="shared" si="27"/>
        <v>5</v>
      </c>
      <c r="BT28" s="37">
        <f t="shared" si="28"/>
        <v>1</v>
      </c>
      <c r="BU28" s="10" t="s">
        <v>385</v>
      </c>
      <c r="BV28" s="50" t="str">
        <f t="shared" si="69"/>
        <v>0</v>
      </c>
      <c r="BW28" s="10" t="s">
        <v>384</v>
      </c>
      <c r="BX28" s="50" t="str">
        <f t="shared" si="30"/>
        <v>1</v>
      </c>
      <c r="BY28" s="10" t="s">
        <v>385</v>
      </c>
      <c r="BZ28" s="50" t="str">
        <f t="shared" si="31"/>
        <v>0</v>
      </c>
      <c r="CA28" s="10" t="s">
        <v>385</v>
      </c>
      <c r="CB28" s="50" t="str">
        <f t="shared" si="32"/>
        <v>0</v>
      </c>
      <c r="CC28" s="10" t="s">
        <v>385</v>
      </c>
      <c r="CD28" s="50" t="str">
        <f t="shared" si="33"/>
        <v>0</v>
      </c>
      <c r="CE28" s="10" t="s">
        <v>422</v>
      </c>
      <c r="CF28" s="50" t="str">
        <f t="shared" si="65"/>
        <v>1</v>
      </c>
      <c r="CG28" s="18">
        <f t="shared" si="64"/>
        <v>38</v>
      </c>
    </row>
    <row r="29" spans="1:86" s="44" customFormat="1" ht="34.15" customHeight="1" x14ac:dyDescent="0.2">
      <c r="A29" s="34">
        <v>25</v>
      </c>
      <c r="B29" s="43" t="s">
        <v>27</v>
      </c>
      <c r="C29" s="23">
        <v>24080.77</v>
      </c>
      <c r="D29" s="23">
        <v>290</v>
      </c>
      <c r="E29" s="23">
        <v>24404.44</v>
      </c>
      <c r="F29" s="23">
        <v>290</v>
      </c>
      <c r="G29" s="37">
        <f t="shared" si="66"/>
        <v>99</v>
      </c>
      <c r="H29" s="37">
        <f t="shared" si="0"/>
        <v>5</v>
      </c>
      <c r="I29" s="9" t="s">
        <v>378</v>
      </c>
      <c r="J29" s="50" t="str">
        <f t="shared" si="67"/>
        <v>1</v>
      </c>
      <c r="K29" s="23">
        <v>15950</v>
      </c>
      <c r="L29" s="23">
        <v>24814.1</v>
      </c>
      <c r="M29" s="37">
        <f t="shared" si="2"/>
        <v>56</v>
      </c>
      <c r="N29" s="37">
        <f t="shared" si="3"/>
        <v>0</v>
      </c>
      <c r="O29" s="8">
        <v>24080.77</v>
      </c>
      <c r="P29" s="8">
        <v>20379.740000000002</v>
      </c>
      <c r="Q29" s="39">
        <f t="shared" si="4"/>
        <v>18</v>
      </c>
      <c r="R29" s="37">
        <f t="shared" si="5"/>
        <v>3</v>
      </c>
      <c r="S29" s="8">
        <v>0</v>
      </c>
      <c r="T29" s="37">
        <f t="shared" si="6"/>
        <v>1</v>
      </c>
      <c r="U29" s="8" t="s">
        <v>381</v>
      </c>
      <c r="V29" s="37" t="str">
        <f t="shared" si="7"/>
        <v>0</v>
      </c>
      <c r="W29" s="8">
        <v>2745.3</v>
      </c>
      <c r="X29" s="8">
        <v>32413</v>
      </c>
      <c r="Y29" s="37">
        <f t="shared" si="8"/>
        <v>8</v>
      </c>
      <c r="Z29" s="37">
        <f t="shared" si="9"/>
        <v>2</v>
      </c>
      <c r="AA29" s="8">
        <v>0</v>
      </c>
      <c r="AB29" s="8">
        <v>25072.05</v>
      </c>
      <c r="AC29" s="38">
        <f t="shared" si="10"/>
        <v>0</v>
      </c>
      <c r="AD29" s="37">
        <f t="shared" si="11"/>
        <v>2</v>
      </c>
      <c r="AE29" s="23">
        <v>0</v>
      </c>
      <c r="AF29" s="37">
        <f t="shared" si="12"/>
        <v>1</v>
      </c>
      <c r="AG29" s="8">
        <v>18125.728000000003</v>
      </c>
      <c r="AH29" s="8">
        <v>17431.169999999998</v>
      </c>
      <c r="AI29" s="8">
        <v>24827.9</v>
      </c>
      <c r="AJ29" s="8">
        <v>15950</v>
      </c>
      <c r="AK29" s="41">
        <f t="shared" si="13"/>
        <v>0</v>
      </c>
      <c r="AL29" s="41">
        <f t="shared" si="14"/>
        <v>3</v>
      </c>
      <c r="AM29" s="10" t="s">
        <v>378</v>
      </c>
      <c r="AN29" s="37" t="str">
        <f t="shared" si="15"/>
        <v>1</v>
      </c>
      <c r="AO29" s="10" t="s">
        <v>381</v>
      </c>
      <c r="AP29" s="37" t="str">
        <f t="shared" si="16"/>
        <v>0</v>
      </c>
      <c r="AQ29" s="23">
        <v>4905.7</v>
      </c>
      <c r="AR29" s="23">
        <v>5416.38</v>
      </c>
      <c r="AS29" s="23">
        <v>5262.38</v>
      </c>
      <c r="AT29" s="23">
        <v>5286.59</v>
      </c>
      <c r="AU29" s="40">
        <f t="shared" si="17"/>
        <v>2</v>
      </c>
      <c r="AV29" s="37">
        <f t="shared" si="18"/>
        <v>5</v>
      </c>
      <c r="AW29" s="10" t="s">
        <v>381</v>
      </c>
      <c r="AX29" s="37" t="str">
        <f t="shared" si="19"/>
        <v>1</v>
      </c>
      <c r="AY29" s="8">
        <v>32714.2</v>
      </c>
      <c r="AZ29" s="8">
        <v>0</v>
      </c>
      <c r="BA29" s="8">
        <v>25072.05</v>
      </c>
      <c r="BB29" s="37">
        <f t="shared" si="20"/>
        <v>130</v>
      </c>
      <c r="BC29" s="37">
        <f t="shared" si="21"/>
        <v>3</v>
      </c>
      <c r="BD29" s="7" t="s">
        <v>381</v>
      </c>
      <c r="BE29" s="37" t="str">
        <f t="shared" si="22"/>
        <v>1</v>
      </c>
      <c r="BF29" s="8">
        <v>0</v>
      </c>
      <c r="BG29" s="8">
        <v>24827.9</v>
      </c>
      <c r="BH29" s="37">
        <f t="shared" si="23"/>
        <v>0</v>
      </c>
      <c r="BI29" s="37">
        <f t="shared" si="24"/>
        <v>5</v>
      </c>
      <c r="BJ29" s="23">
        <v>0</v>
      </c>
      <c r="BK29" s="23">
        <v>24770.94</v>
      </c>
      <c r="BL29" s="1">
        <f t="shared" si="25"/>
        <v>0</v>
      </c>
      <c r="BM29" s="37">
        <f t="shared" si="26"/>
        <v>5</v>
      </c>
      <c r="BN29" s="23">
        <v>0</v>
      </c>
      <c r="BO29" s="23">
        <v>8276.5999999999985</v>
      </c>
      <c r="BP29" s="23">
        <v>142.30000000000018</v>
      </c>
      <c r="BQ29" s="23">
        <v>16537.5</v>
      </c>
      <c r="BR29" s="23">
        <v>2603</v>
      </c>
      <c r="BS29" s="37">
        <f t="shared" si="27"/>
        <v>0</v>
      </c>
      <c r="BT29" s="37">
        <f t="shared" si="28"/>
        <v>2</v>
      </c>
      <c r="BU29" s="10" t="s">
        <v>385</v>
      </c>
      <c r="BV29" s="50" t="str">
        <f t="shared" si="69"/>
        <v>0</v>
      </c>
      <c r="BW29" s="10" t="s">
        <v>384</v>
      </c>
      <c r="BX29" s="50" t="str">
        <f t="shared" si="30"/>
        <v>1</v>
      </c>
      <c r="BY29" s="10" t="s">
        <v>384</v>
      </c>
      <c r="BZ29" s="50" t="str">
        <f t="shared" si="31"/>
        <v>1</v>
      </c>
      <c r="CA29" s="10" t="s">
        <v>384</v>
      </c>
      <c r="CB29" s="50" t="str">
        <f t="shared" si="32"/>
        <v>1</v>
      </c>
      <c r="CC29" s="10" t="s">
        <v>385</v>
      </c>
      <c r="CD29" s="50" t="str">
        <f t="shared" si="33"/>
        <v>0</v>
      </c>
      <c r="CE29" s="10" t="s">
        <v>422</v>
      </c>
      <c r="CF29" s="50" t="str">
        <f t="shared" si="65"/>
        <v>1</v>
      </c>
      <c r="CG29" s="18">
        <f t="shared" si="64"/>
        <v>45</v>
      </c>
    </row>
    <row r="30" spans="1:86" s="44" customFormat="1" ht="34.15" customHeight="1" x14ac:dyDescent="0.2">
      <c r="A30" s="34">
        <v>26</v>
      </c>
      <c r="B30" s="43" t="s">
        <v>29</v>
      </c>
      <c r="C30" s="23">
        <v>9413.0400000000009</v>
      </c>
      <c r="D30" s="23">
        <v>300</v>
      </c>
      <c r="E30" s="23">
        <v>9736.7000000000007</v>
      </c>
      <c r="F30" s="23">
        <v>300</v>
      </c>
      <c r="G30" s="37">
        <f t="shared" si="66"/>
        <v>97</v>
      </c>
      <c r="H30" s="37">
        <f t="shared" si="0"/>
        <v>5</v>
      </c>
      <c r="I30" s="9" t="s">
        <v>378</v>
      </c>
      <c r="J30" s="50" t="str">
        <f t="shared" si="67"/>
        <v>1</v>
      </c>
      <c r="K30" s="23">
        <v>4064</v>
      </c>
      <c r="L30" s="23">
        <v>5812.4</v>
      </c>
      <c r="M30" s="37">
        <f t="shared" si="2"/>
        <v>43</v>
      </c>
      <c r="N30" s="37">
        <f t="shared" si="3"/>
        <v>0</v>
      </c>
      <c r="O30" s="8">
        <v>9413.0400000000009</v>
      </c>
      <c r="P30" s="8">
        <v>7291.1</v>
      </c>
      <c r="Q30" s="39">
        <f t="shared" si="4"/>
        <v>29</v>
      </c>
      <c r="R30" s="37">
        <f t="shared" si="5"/>
        <v>1</v>
      </c>
      <c r="S30" s="8">
        <v>0</v>
      </c>
      <c r="T30" s="37">
        <f t="shared" si="6"/>
        <v>1</v>
      </c>
      <c r="U30" s="8" t="s">
        <v>380</v>
      </c>
      <c r="V30" s="37" t="str">
        <f t="shared" si="7"/>
        <v>1</v>
      </c>
      <c r="W30" s="8">
        <v>2874</v>
      </c>
      <c r="X30" s="8">
        <v>14625.1</v>
      </c>
      <c r="Y30" s="37">
        <f t="shared" si="8"/>
        <v>20</v>
      </c>
      <c r="Z30" s="37">
        <f t="shared" si="9"/>
        <v>2</v>
      </c>
      <c r="AA30" s="8">
        <v>0</v>
      </c>
      <c r="AB30" s="8">
        <v>11245.337</v>
      </c>
      <c r="AC30" s="38">
        <f t="shared" si="10"/>
        <v>0</v>
      </c>
      <c r="AD30" s="37">
        <f t="shared" si="11"/>
        <v>2</v>
      </c>
      <c r="AE30" s="23">
        <v>0</v>
      </c>
      <c r="AF30" s="37">
        <f t="shared" si="12"/>
        <v>1</v>
      </c>
      <c r="AG30" s="8">
        <v>5847.2790000000005</v>
      </c>
      <c r="AH30" s="8">
        <v>4462.46</v>
      </c>
      <c r="AI30" s="8">
        <v>5812.4</v>
      </c>
      <c r="AJ30" s="8">
        <v>4064</v>
      </c>
      <c r="AK30" s="41">
        <f t="shared" si="13"/>
        <v>0</v>
      </c>
      <c r="AL30" s="41">
        <f t="shared" si="14"/>
        <v>3</v>
      </c>
      <c r="AM30" s="10" t="s">
        <v>378</v>
      </c>
      <c r="AN30" s="37" t="str">
        <f t="shared" si="15"/>
        <v>1</v>
      </c>
      <c r="AO30" s="10" t="s">
        <v>381</v>
      </c>
      <c r="AP30" s="37" t="str">
        <f t="shared" si="16"/>
        <v>0</v>
      </c>
      <c r="AQ30" s="23">
        <v>1339.66</v>
      </c>
      <c r="AR30" s="23">
        <v>1897.19</v>
      </c>
      <c r="AS30" s="23">
        <v>2377.09</v>
      </c>
      <c r="AT30" s="23">
        <v>3107.35</v>
      </c>
      <c r="AU30" s="40">
        <f t="shared" si="17"/>
        <v>66</v>
      </c>
      <c r="AV30" s="37">
        <f t="shared" si="18"/>
        <v>0</v>
      </c>
      <c r="AW30" s="10" t="s">
        <v>381</v>
      </c>
      <c r="AX30" s="37" t="str">
        <f t="shared" si="19"/>
        <v>1</v>
      </c>
      <c r="AY30" s="8">
        <v>14926.2</v>
      </c>
      <c r="AZ30" s="8">
        <v>35</v>
      </c>
      <c r="BA30" s="8">
        <v>11245.34</v>
      </c>
      <c r="BB30" s="37">
        <f t="shared" si="20"/>
        <v>133</v>
      </c>
      <c r="BC30" s="37">
        <f t="shared" si="21"/>
        <v>3</v>
      </c>
      <c r="BD30" s="7" t="s">
        <v>381</v>
      </c>
      <c r="BE30" s="37" t="str">
        <f t="shared" si="22"/>
        <v>1</v>
      </c>
      <c r="BF30" s="8">
        <v>5150</v>
      </c>
      <c r="BG30" s="8">
        <v>5812.4</v>
      </c>
      <c r="BH30" s="37">
        <f t="shared" si="23"/>
        <v>89</v>
      </c>
      <c r="BI30" s="37">
        <f t="shared" si="24"/>
        <v>0</v>
      </c>
      <c r="BJ30" s="23">
        <v>70.73</v>
      </c>
      <c r="BK30" s="23">
        <v>10944.23</v>
      </c>
      <c r="BL30" s="1">
        <f t="shared" si="25"/>
        <v>1</v>
      </c>
      <c r="BM30" s="37">
        <f t="shared" si="26"/>
        <v>5</v>
      </c>
      <c r="BN30" s="23">
        <v>0</v>
      </c>
      <c r="BO30" s="23">
        <v>453.69999999999982</v>
      </c>
      <c r="BP30" s="23">
        <v>302.30000000000018</v>
      </c>
      <c r="BQ30" s="23">
        <v>5358.7</v>
      </c>
      <c r="BR30" s="23">
        <v>2571.6999999999998</v>
      </c>
      <c r="BS30" s="37">
        <f t="shared" si="27"/>
        <v>0</v>
      </c>
      <c r="BT30" s="37">
        <f t="shared" si="28"/>
        <v>2</v>
      </c>
      <c r="BU30" s="10" t="s">
        <v>385</v>
      </c>
      <c r="BV30" s="50" t="str">
        <f t="shared" si="69"/>
        <v>0</v>
      </c>
      <c r="BW30" s="10" t="s">
        <v>384</v>
      </c>
      <c r="BX30" s="50" t="str">
        <f t="shared" si="30"/>
        <v>1</v>
      </c>
      <c r="BY30" s="10" t="s">
        <v>384</v>
      </c>
      <c r="BZ30" s="50" t="str">
        <f t="shared" si="31"/>
        <v>1</v>
      </c>
      <c r="CA30" s="10" t="s">
        <v>385</v>
      </c>
      <c r="CB30" s="50" t="str">
        <f t="shared" si="32"/>
        <v>0</v>
      </c>
      <c r="CC30" s="10" t="s">
        <v>385</v>
      </c>
      <c r="CD30" s="50" t="str">
        <f t="shared" si="33"/>
        <v>0</v>
      </c>
      <c r="CE30" s="10" t="s">
        <v>422</v>
      </c>
      <c r="CF30" s="50" t="str">
        <f t="shared" si="65"/>
        <v>1</v>
      </c>
      <c r="CG30" s="18">
        <f t="shared" si="64"/>
        <v>33</v>
      </c>
    </row>
    <row r="31" spans="1:86" s="44" customFormat="1" ht="34.15" customHeight="1" x14ac:dyDescent="0.2">
      <c r="A31" s="34">
        <v>27</v>
      </c>
      <c r="B31" s="43" t="s">
        <v>28</v>
      </c>
      <c r="C31" s="23">
        <v>41825.599999999999</v>
      </c>
      <c r="D31" s="23">
        <v>926</v>
      </c>
      <c r="E31" s="23">
        <v>42472.938999999998</v>
      </c>
      <c r="F31" s="23">
        <v>926</v>
      </c>
      <c r="G31" s="37">
        <f t="shared" si="66"/>
        <v>98</v>
      </c>
      <c r="H31" s="37">
        <f t="shared" si="0"/>
        <v>5</v>
      </c>
      <c r="I31" s="9" t="s">
        <v>378</v>
      </c>
      <c r="J31" s="50" t="str">
        <f t="shared" si="67"/>
        <v>1</v>
      </c>
      <c r="K31" s="23">
        <v>29329.5</v>
      </c>
      <c r="L31" s="23">
        <v>35202.5</v>
      </c>
      <c r="M31" s="37">
        <f t="shared" si="2"/>
        <v>20</v>
      </c>
      <c r="N31" s="37">
        <f t="shared" si="3"/>
        <v>3</v>
      </c>
      <c r="O31" s="8">
        <v>37325.599999999999</v>
      </c>
      <c r="P31" s="8">
        <v>36053.199999999997</v>
      </c>
      <c r="Q31" s="39">
        <f t="shared" si="4"/>
        <v>4</v>
      </c>
      <c r="R31" s="37">
        <f t="shared" si="5"/>
        <v>5</v>
      </c>
      <c r="S31" s="8">
        <v>0</v>
      </c>
      <c r="T31" s="37">
        <f t="shared" si="6"/>
        <v>1</v>
      </c>
      <c r="U31" s="8" t="s">
        <v>380</v>
      </c>
      <c r="V31" s="37" t="str">
        <f t="shared" si="7"/>
        <v>1</v>
      </c>
      <c r="W31" s="8">
        <v>4292.8</v>
      </c>
      <c r="X31" s="8">
        <v>73210.8</v>
      </c>
      <c r="Y31" s="37">
        <f t="shared" si="8"/>
        <v>6</v>
      </c>
      <c r="Z31" s="37">
        <f t="shared" si="9"/>
        <v>2</v>
      </c>
      <c r="AA31" s="8">
        <v>0</v>
      </c>
      <c r="AB31" s="8">
        <v>71915.100000000006</v>
      </c>
      <c r="AC31" s="38">
        <f t="shared" si="10"/>
        <v>0</v>
      </c>
      <c r="AD31" s="37">
        <f t="shared" si="11"/>
        <v>2</v>
      </c>
      <c r="AE31" s="23">
        <v>0</v>
      </c>
      <c r="AF31" s="37">
        <f t="shared" si="12"/>
        <v>1</v>
      </c>
      <c r="AG31" s="8">
        <v>34524.416999999994</v>
      </c>
      <c r="AH31" s="8">
        <v>32138.399999999998</v>
      </c>
      <c r="AI31" s="8">
        <v>34962.5</v>
      </c>
      <c r="AJ31" s="8">
        <v>29329.5</v>
      </c>
      <c r="AK31" s="41">
        <f t="shared" si="13"/>
        <v>0</v>
      </c>
      <c r="AL31" s="41">
        <f t="shared" si="14"/>
        <v>3</v>
      </c>
      <c r="AM31" s="10" t="s">
        <v>378</v>
      </c>
      <c r="AN31" s="37" t="str">
        <f t="shared" si="15"/>
        <v>1</v>
      </c>
      <c r="AO31" s="10" t="s">
        <v>381</v>
      </c>
      <c r="AP31" s="37" t="str">
        <f t="shared" si="16"/>
        <v>0</v>
      </c>
      <c r="AQ31" s="23">
        <v>8456.14</v>
      </c>
      <c r="AR31" s="23">
        <v>9087.27</v>
      </c>
      <c r="AS31" s="23">
        <v>9525.66</v>
      </c>
      <c r="AT31" s="23">
        <v>11748.13</v>
      </c>
      <c r="AU31" s="40">
        <f t="shared" si="17"/>
        <v>30</v>
      </c>
      <c r="AV31" s="37">
        <f t="shared" si="18"/>
        <v>3</v>
      </c>
      <c r="AW31" s="10" t="s">
        <v>381</v>
      </c>
      <c r="AX31" s="37" t="str">
        <f t="shared" si="19"/>
        <v>1</v>
      </c>
      <c r="AY31" s="8">
        <v>73755.199999999997</v>
      </c>
      <c r="AZ31" s="8">
        <v>0</v>
      </c>
      <c r="BA31" s="8">
        <v>71915.100000000006</v>
      </c>
      <c r="BB31" s="37">
        <f t="shared" si="20"/>
        <v>103</v>
      </c>
      <c r="BC31" s="37">
        <f t="shared" si="21"/>
        <v>3</v>
      </c>
      <c r="BD31" s="7" t="s">
        <v>381</v>
      </c>
      <c r="BE31" s="37" t="str">
        <f t="shared" si="22"/>
        <v>1</v>
      </c>
      <c r="BF31" s="8">
        <v>17929.3</v>
      </c>
      <c r="BG31" s="8">
        <v>35203</v>
      </c>
      <c r="BH31" s="37">
        <f t="shared" si="23"/>
        <v>51</v>
      </c>
      <c r="BI31" s="37">
        <f t="shared" si="24"/>
        <v>0</v>
      </c>
      <c r="BJ31" s="23">
        <v>225.74</v>
      </c>
      <c r="BK31" s="23">
        <v>71370.73</v>
      </c>
      <c r="BL31" s="1">
        <f t="shared" si="25"/>
        <v>0</v>
      </c>
      <c r="BM31" s="37">
        <f t="shared" si="26"/>
        <v>5</v>
      </c>
      <c r="BN31" s="23">
        <v>-1218.3</v>
      </c>
      <c r="BO31" s="23">
        <v>6053</v>
      </c>
      <c r="BP31" s="23">
        <v>187.40000000000055</v>
      </c>
      <c r="BQ31" s="23">
        <v>29149.5</v>
      </c>
      <c r="BR31" s="23">
        <v>4105.3999999999996</v>
      </c>
      <c r="BS31" s="37">
        <f t="shared" si="27"/>
        <v>0</v>
      </c>
      <c r="BT31" s="37">
        <f t="shared" si="28"/>
        <v>2</v>
      </c>
      <c r="BU31" s="10" t="s">
        <v>385</v>
      </c>
      <c r="BV31" s="50" t="str">
        <f t="shared" si="69"/>
        <v>0</v>
      </c>
      <c r="BW31" s="10" t="s">
        <v>384</v>
      </c>
      <c r="BX31" s="50" t="str">
        <f t="shared" si="30"/>
        <v>1</v>
      </c>
      <c r="BY31" s="10" t="s">
        <v>384</v>
      </c>
      <c r="BZ31" s="50" t="str">
        <f t="shared" si="31"/>
        <v>1</v>
      </c>
      <c r="CA31" s="10" t="s">
        <v>385</v>
      </c>
      <c r="CB31" s="50" t="str">
        <f t="shared" si="32"/>
        <v>0</v>
      </c>
      <c r="CC31" s="10" t="s">
        <v>385</v>
      </c>
      <c r="CD31" s="50" t="str">
        <f t="shared" si="33"/>
        <v>0</v>
      </c>
      <c r="CE31" s="10" t="s">
        <v>422</v>
      </c>
      <c r="CF31" s="50" t="str">
        <f t="shared" si="65"/>
        <v>1</v>
      </c>
      <c r="CG31" s="18">
        <f t="shared" si="64"/>
        <v>43</v>
      </c>
    </row>
    <row r="32" spans="1:86" s="44" customFormat="1" ht="34.15" customHeight="1" x14ac:dyDescent="0.2">
      <c r="A32" s="34">
        <v>28</v>
      </c>
      <c r="B32" s="43" t="s">
        <v>32</v>
      </c>
      <c r="C32" s="23">
        <v>4362</v>
      </c>
      <c r="D32" s="23">
        <v>25</v>
      </c>
      <c r="E32" s="23">
        <v>4393.0730000000003</v>
      </c>
      <c r="F32" s="23">
        <v>25</v>
      </c>
      <c r="G32" s="37">
        <f t="shared" si="66"/>
        <v>99</v>
      </c>
      <c r="H32" s="37">
        <f t="shared" si="0"/>
        <v>5</v>
      </c>
      <c r="I32" s="9" t="s">
        <v>378</v>
      </c>
      <c r="J32" s="50" t="str">
        <f t="shared" si="67"/>
        <v>1</v>
      </c>
      <c r="K32" s="23">
        <v>431</v>
      </c>
      <c r="L32" s="23">
        <v>531.5</v>
      </c>
      <c r="M32" s="37">
        <f t="shared" si="2"/>
        <v>23</v>
      </c>
      <c r="N32" s="37">
        <f t="shared" si="3"/>
        <v>2</v>
      </c>
      <c r="O32" s="8">
        <v>3560.07</v>
      </c>
      <c r="P32" s="8">
        <v>2462</v>
      </c>
      <c r="Q32" s="39">
        <f t="shared" si="4"/>
        <v>45</v>
      </c>
      <c r="R32" s="37">
        <f t="shared" si="5"/>
        <v>0</v>
      </c>
      <c r="S32" s="8">
        <v>0</v>
      </c>
      <c r="T32" s="37">
        <f t="shared" si="6"/>
        <v>1</v>
      </c>
      <c r="U32" s="8" t="s">
        <v>380</v>
      </c>
      <c r="V32" s="37" t="str">
        <f t="shared" si="7"/>
        <v>1</v>
      </c>
      <c r="W32" s="8">
        <v>2024.1</v>
      </c>
      <c r="X32" s="8">
        <v>3844</v>
      </c>
      <c r="Y32" s="37">
        <f t="shared" si="8"/>
        <v>53</v>
      </c>
      <c r="Z32" s="37">
        <f t="shared" si="9"/>
        <v>0</v>
      </c>
      <c r="AA32" s="8">
        <v>0</v>
      </c>
      <c r="AB32" s="8">
        <v>3764.0970000000002</v>
      </c>
      <c r="AC32" s="38">
        <f t="shared" si="10"/>
        <v>0</v>
      </c>
      <c r="AD32" s="37">
        <f t="shared" si="11"/>
        <v>2</v>
      </c>
      <c r="AE32" s="23">
        <v>0</v>
      </c>
      <c r="AF32" s="37">
        <f t="shared" si="12"/>
        <v>1</v>
      </c>
      <c r="AG32" s="8">
        <v>417.95000000000005</v>
      </c>
      <c r="AH32" s="8">
        <v>451.93000000000006</v>
      </c>
      <c r="AI32" s="8">
        <v>531.5</v>
      </c>
      <c r="AJ32" s="8">
        <v>431</v>
      </c>
      <c r="AK32" s="41">
        <f t="shared" si="13"/>
        <v>0</v>
      </c>
      <c r="AL32" s="41">
        <f t="shared" si="14"/>
        <v>3</v>
      </c>
      <c r="AM32" s="10" t="s">
        <v>378</v>
      </c>
      <c r="AN32" s="37" t="str">
        <f t="shared" si="15"/>
        <v>1</v>
      </c>
      <c r="AO32" s="10" t="s">
        <v>381</v>
      </c>
      <c r="AP32" s="37" t="str">
        <f t="shared" si="16"/>
        <v>0</v>
      </c>
      <c r="AQ32" s="23">
        <v>486.33800000000002</v>
      </c>
      <c r="AR32" s="23">
        <v>677.09</v>
      </c>
      <c r="AS32" s="23">
        <v>536.67999999999995</v>
      </c>
      <c r="AT32" s="23">
        <v>741.91</v>
      </c>
      <c r="AU32" s="40">
        <f t="shared" si="17"/>
        <v>31</v>
      </c>
      <c r="AV32" s="37">
        <f t="shared" si="18"/>
        <v>2</v>
      </c>
      <c r="AW32" s="10" t="s">
        <v>381</v>
      </c>
      <c r="AX32" s="37" t="str">
        <f t="shared" si="19"/>
        <v>1</v>
      </c>
      <c r="AY32" s="8">
        <v>3877.7</v>
      </c>
      <c r="AZ32" s="8">
        <v>0</v>
      </c>
      <c r="BA32" s="8">
        <v>3764.0970000000002</v>
      </c>
      <c r="BB32" s="37">
        <f t="shared" si="20"/>
        <v>103</v>
      </c>
      <c r="BC32" s="37">
        <f t="shared" si="21"/>
        <v>3</v>
      </c>
      <c r="BD32" s="7" t="s">
        <v>381</v>
      </c>
      <c r="BE32" s="37" t="str">
        <f t="shared" si="22"/>
        <v>1</v>
      </c>
      <c r="BF32" s="8">
        <v>805</v>
      </c>
      <c r="BG32" s="8">
        <v>531.5</v>
      </c>
      <c r="BH32" s="37">
        <f t="shared" si="23"/>
        <v>151</v>
      </c>
      <c r="BI32" s="37">
        <f t="shared" si="24"/>
        <v>0</v>
      </c>
      <c r="BJ32" s="23">
        <v>17.190000000000001</v>
      </c>
      <c r="BK32" s="23">
        <v>3730.46</v>
      </c>
      <c r="BL32" s="1">
        <f t="shared" si="25"/>
        <v>0</v>
      </c>
      <c r="BM32" s="37">
        <f t="shared" si="26"/>
        <v>5</v>
      </c>
      <c r="BN32" s="23">
        <v>-25</v>
      </c>
      <c r="BO32" s="23">
        <v>-141.89999999999998</v>
      </c>
      <c r="BP32" s="23">
        <v>177.89999999999986</v>
      </c>
      <c r="BQ32" s="23">
        <v>673.4</v>
      </c>
      <c r="BR32" s="23">
        <v>1846.2</v>
      </c>
      <c r="BS32" s="37">
        <f t="shared" si="27"/>
        <v>0</v>
      </c>
      <c r="BT32" s="37">
        <f t="shared" si="28"/>
        <v>2</v>
      </c>
      <c r="BU32" s="10" t="s">
        <v>385</v>
      </c>
      <c r="BV32" s="50" t="str">
        <f t="shared" si="69"/>
        <v>0</v>
      </c>
      <c r="BW32" s="10" t="s">
        <v>384</v>
      </c>
      <c r="BX32" s="50" t="str">
        <f t="shared" si="30"/>
        <v>1</v>
      </c>
      <c r="BY32" s="10" t="s">
        <v>384</v>
      </c>
      <c r="BZ32" s="50" t="str">
        <f t="shared" si="31"/>
        <v>1</v>
      </c>
      <c r="CA32" s="10" t="s">
        <v>385</v>
      </c>
      <c r="CB32" s="50" t="str">
        <f t="shared" si="32"/>
        <v>0</v>
      </c>
      <c r="CC32" s="10" t="s">
        <v>385</v>
      </c>
      <c r="CD32" s="50" t="str">
        <f t="shared" si="33"/>
        <v>0</v>
      </c>
      <c r="CE32" s="10" t="s">
        <v>422</v>
      </c>
      <c r="CF32" s="50" t="str">
        <f t="shared" si="65"/>
        <v>1</v>
      </c>
      <c r="CG32" s="18">
        <f t="shared" si="64"/>
        <v>34</v>
      </c>
    </row>
    <row r="33" spans="1:86" s="44" customFormat="1" ht="34.15" customHeight="1" x14ac:dyDescent="0.2">
      <c r="A33" s="34">
        <v>29</v>
      </c>
      <c r="B33" s="43" t="s">
        <v>33</v>
      </c>
      <c r="C33" s="23">
        <v>5392.7</v>
      </c>
      <c r="D33" s="23">
        <v>30</v>
      </c>
      <c r="E33" s="23">
        <v>5475.55</v>
      </c>
      <c r="F33" s="23">
        <v>30</v>
      </c>
      <c r="G33" s="37">
        <f t="shared" si="66"/>
        <v>98</v>
      </c>
      <c r="H33" s="37">
        <f t="shared" si="0"/>
        <v>5</v>
      </c>
      <c r="I33" s="9" t="s">
        <v>378</v>
      </c>
      <c r="J33" s="50" t="str">
        <f t="shared" si="67"/>
        <v>1</v>
      </c>
      <c r="K33" s="23">
        <v>920.5</v>
      </c>
      <c r="L33" s="23">
        <v>1473.1</v>
      </c>
      <c r="M33" s="37">
        <f t="shared" si="2"/>
        <v>60</v>
      </c>
      <c r="N33" s="37">
        <f t="shared" si="3"/>
        <v>0</v>
      </c>
      <c r="O33" s="8">
        <v>4536.7</v>
      </c>
      <c r="P33" s="8">
        <v>3425.58</v>
      </c>
      <c r="Q33" s="39">
        <f t="shared" si="4"/>
        <v>32</v>
      </c>
      <c r="R33" s="37">
        <f t="shared" si="5"/>
        <v>0</v>
      </c>
      <c r="S33" s="8">
        <v>0</v>
      </c>
      <c r="T33" s="37">
        <f t="shared" si="6"/>
        <v>1</v>
      </c>
      <c r="U33" s="8" t="s">
        <v>380</v>
      </c>
      <c r="V33" s="37" t="str">
        <f t="shared" si="7"/>
        <v>1</v>
      </c>
      <c r="W33" s="8">
        <v>3181.3</v>
      </c>
      <c r="X33" s="8">
        <v>5936.5</v>
      </c>
      <c r="Y33" s="37">
        <f t="shared" si="8"/>
        <v>54</v>
      </c>
      <c r="Z33" s="37">
        <f t="shared" si="9"/>
        <v>0</v>
      </c>
      <c r="AA33" s="8">
        <v>0</v>
      </c>
      <c r="AB33" s="8">
        <v>5379.2359999999999</v>
      </c>
      <c r="AC33" s="38">
        <f t="shared" si="10"/>
        <v>0</v>
      </c>
      <c r="AD33" s="37">
        <f t="shared" si="11"/>
        <v>2</v>
      </c>
      <c r="AE33" s="23">
        <v>0</v>
      </c>
      <c r="AF33" s="37">
        <f t="shared" si="12"/>
        <v>1</v>
      </c>
      <c r="AG33" s="8">
        <v>838.88999999999987</v>
      </c>
      <c r="AH33" s="8">
        <v>965.50999999999976</v>
      </c>
      <c r="AI33" s="8">
        <v>1473.1</v>
      </c>
      <c r="AJ33" s="8">
        <v>920.5</v>
      </c>
      <c r="AK33" s="41">
        <f t="shared" si="13"/>
        <v>0</v>
      </c>
      <c r="AL33" s="41">
        <f t="shared" si="14"/>
        <v>3</v>
      </c>
      <c r="AM33" s="10" t="s">
        <v>378</v>
      </c>
      <c r="AN33" s="37" t="str">
        <f t="shared" si="15"/>
        <v>1</v>
      </c>
      <c r="AO33" s="10" t="s">
        <v>381</v>
      </c>
      <c r="AP33" s="37" t="str">
        <f t="shared" si="16"/>
        <v>0</v>
      </c>
      <c r="AQ33" s="23">
        <v>803.08799999999997</v>
      </c>
      <c r="AR33" s="23">
        <v>756.47</v>
      </c>
      <c r="AS33" s="23">
        <v>1200.98</v>
      </c>
      <c r="AT33" s="23">
        <v>1259.6679999999999</v>
      </c>
      <c r="AU33" s="40">
        <f t="shared" si="17"/>
        <v>37</v>
      </c>
      <c r="AV33" s="37">
        <f t="shared" si="18"/>
        <v>2</v>
      </c>
      <c r="AW33" s="10" t="s">
        <v>381</v>
      </c>
      <c r="AX33" s="37" t="str">
        <f t="shared" si="19"/>
        <v>1</v>
      </c>
      <c r="AY33" s="8">
        <v>6013.5</v>
      </c>
      <c r="AZ33" s="8">
        <v>0</v>
      </c>
      <c r="BA33" s="8">
        <v>5379.24</v>
      </c>
      <c r="BB33" s="37">
        <f t="shared" si="20"/>
        <v>112</v>
      </c>
      <c r="BC33" s="37">
        <f t="shared" si="21"/>
        <v>3</v>
      </c>
      <c r="BD33" s="7" t="s">
        <v>381</v>
      </c>
      <c r="BE33" s="37" t="str">
        <f t="shared" si="22"/>
        <v>1</v>
      </c>
      <c r="BF33" s="8">
        <v>3670</v>
      </c>
      <c r="BG33" s="8">
        <v>1473.1</v>
      </c>
      <c r="BH33" s="37">
        <f t="shared" si="23"/>
        <v>249</v>
      </c>
      <c r="BI33" s="37">
        <f t="shared" si="24"/>
        <v>0</v>
      </c>
      <c r="BJ33" s="23">
        <v>78.739999999999995</v>
      </c>
      <c r="BK33" s="23">
        <v>5302.23</v>
      </c>
      <c r="BL33" s="1">
        <f t="shared" si="25"/>
        <v>1</v>
      </c>
      <c r="BM33" s="37">
        <f t="shared" si="26"/>
        <v>5</v>
      </c>
      <c r="BN33" s="23">
        <v>-200</v>
      </c>
      <c r="BO33" s="23">
        <v>499.29999999999995</v>
      </c>
      <c r="BP33" s="23">
        <v>692.40000000000009</v>
      </c>
      <c r="BQ33" s="23">
        <v>973.8</v>
      </c>
      <c r="BR33" s="23">
        <v>2488.9</v>
      </c>
      <c r="BS33" s="37">
        <f t="shared" si="27"/>
        <v>0</v>
      </c>
      <c r="BT33" s="37">
        <f t="shared" si="28"/>
        <v>2</v>
      </c>
      <c r="BU33" s="10" t="s">
        <v>385</v>
      </c>
      <c r="BV33" s="50" t="str">
        <f t="shared" si="69"/>
        <v>0</v>
      </c>
      <c r="BW33" s="10" t="s">
        <v>384</v>
      </c>
      <c r="BX33" s="50" t="str">
        <f t="shared" si="30"/>
        <v>1</v>
      </c>
      <c r="BY33" s="10" t="s">
        <v>384</v>
      </c>
      <c r="BZ33" s="50" t="str">
        <f t="shared" si="31"/>
        <v>1</v>
      </c>
      <c r="CA33" s="10" t="s">
        <v>385</v>
      </c>
      <c r="CB33" s="50" t="str">
        <f t="shared" si="32"/>
        <v>0</v>
      </c>
      <c r="CC33" s="10" t="s">
        <v>385</v>
      </c>
      <c r="CD33" s="50" t="str">
        <f t="shared" si="33"/>
        <v>0</v>
      </c>
      <c r="CE33" s="10" t="s">
        <v>422</v>
      </c>
      <c r="CF33" s="50" t="str">
        <f t="shared" si="65"/>
        <v>1</v>
      </c>
      <c r="CG33" s="18">
        <f t="shared" si="64"/>
        <v>32</v>
      </c>
    </row>
    <row r="34" spans="1:86" s="44" customFormat="1" ht="34.15" customHeight="1" x14ac:dyDescent="0.2">
      <c r="A34" s="34">
        <v>30</v>
      </c>
      <c r="B34" s="43" t="s">
        <v>34</v>
      </c>
      <c r="C34" s="23">
        <v>7560</v>
      </c>
      <c r="D34" s="23">
        <v>125</v>
      </c>
      <c r="E34" s="23">
        <v>7883.6689999999999</v>
      </c>
      <c r="F34" s="23">
        <v>125</v>
      </c>
      <c r="G34" s="37">
        <f t="shared" si="66"/>
        <v>96</v>
      </c>
      <c r="H34" s="37">
        <f t="shared" si="0"/>
        <v>5</v>
      </c>
      <c r="I34" s="9" t="s">
        <v>378</v>
      </c>
      <c r="J34" s="50" t="str">
        <f t="shared" si="67"/>
        <v>1</v>
      </c>
      <c r="K34" s="23">
        <v>3271</v>
      </c>
      <c r="L34" s="23">
        <v>4031</v>
      </c>
      <c r="M34" s="37">
        <f t="shared" si="2"/>
        <v>23</v>
      </c>
      <c r="N34" s="37">
        <f t="shared" si="3"/>
        <v>2</v>
      </c>
      <c r="O34" s="8">
        <v>7181</v>
      </c>
      <c r="P34" s="8">
        <v>6274</v>
      </c>
      <c r="Q34" s="39">
        <f t="shared" si="4"/>
        <v>14</v>
      </c>
      <c r="R34" s="37">
        <f t="shared" si="5"/>
        <v>4</v>
      </c>
      <c r="S34" s="8">
        <v>0</v>
      </c>
      <c r="T34" s="37">
        <f t="shared" si="6"/>
        <v>1</v>
      </c>
      <c r="U34" s="8" t="s">
        <v>380</v>
      </c>
      <c r="V34" s="37" t="str">
        <f t="shared" si="7"/>
        <v>1</v>
      </c>
      <c r="W34" s="8">
        <v>2895.4</v>
      </c>
      <c r="X34" s="8">
        <v>10139</v>
      </c>
      <c r="Y34" s="37">
        <f t="shared" si="8"/>
        <v>29</v>
      </c>
      <c r="Z34" s="37">
        <f t="shared" si="9"/>
        <v>1</v>
      </c>
      <c r="AA34" s="8">
        <v>0</v>
      </c>
      <c r="AB34" s="8">
        <v>8996.76</v>
      </c>
      <c r="AC34" s="38">
        <f t="shared" si="10"/>
        <v>0</v>
      </c>
      <c r="AD34" s="37">
        <f t="shared" si="11"/>
        <v>2</v>
      </c>
      <c r="AE34" s="23">
        <v>0</v>
      </c>
      <c r="AF34" s="37">
        <f t="shared" si="12"/>
        <v>1</v>
      </c>
      <c r="AG34" s="8">
        <v>2587.62</v>
      </c>
      <c r="AH34" s="8">
        <v>3597.33</v>
      </c>
      <c r="AI34" s="8">
        <v>4031</v>
      </c>
      <c r="AJ34" s="8">
        <v>3271</v>
      </c>
      <c r="AK34" s="41">
        <f t="shared" si="13"/>
        <v>0</v>
      </c>
      <c r="AL34" s="41">
        <f t="shared" si="14"/>
        <v>3</v>
      </c>
      <c r="AM34" s="10" t="s">
        <v>378</v>
      </c>
      <c r="AN34" s="37" t="str">
        <f t="shared" si="15"/>
        <v>1</v>
      </c>
      <c r="AO34" s="10" t="s">
        <v>381</v>
      </c>
      <c r="AP34" s="37" t="str">
        <f t="shared" si="16"/>
        <v>0</v>
      </c>
      <c r="AQ34" s="23">
        <v>1132.9000000000001</v>
      </c>
      <c r="AR34" s="23">
        <v>1428.4</v>
      </c>
      <c r="AS34" s="23">
        <v>1326.1</v>
      </c>
      <c r="AT34" s="23">
        <v>1595.61</v>
      </c>
      <c r="AU34" s="40">
        <f t="shared" si="17"/>
        <v>23</v>
      </c>
      <c r="AV34" s="37">
        <f t="shared" si="18"/>
        <v>3</v>
      </c>
      <c r="AW34" s="10" t="s">
        <v>381</v>
      </c>
      <c r="AX34" s="37" t="str">
        <f t="shared" si="19"/>
        <v>1</v>
      </c>
      <c r="AY34" s="8">
        <v>10440.1</v>
      </c>
      <c r="AZ34" s="8">
        <v>0</v>
      </c>
      <c r="BA34" s="8">
        <v>8996.75</v>
      </c>
      <c r="BB34" s="37">
        <f t="shared" si="20"/>
        <v>116</v>
      </c>
      <c r="BC34" s="37">
        <f t="shared" si="21"/>
        <v>3</v>
      </c>
      <c r="BD34" s="7" t="s">
        <v>381</v>
      </c>
      <c r="BE34" s="37" t="str">
        <f t="shared" si="22"/>
        <v>1</v>
      </c>
      <c r="BF34" s="8">
        <v>4110</v>
      </c>
      <c r="BG34" s="8">
        <v>4031</v>
      </c>
      <c r="BH34" s="37">
        <f t="shared" si="23"/>
        <v>102</v>
      </c>
      <c r="BI34" s="37">
        <f t="shared" si="24"/>
        <v>0</v>
      </c>
      <c r="BJ34" s="23">
        <v>62.177999999999997</v>
      </c>
      <c r="BK34" s="23">
        <v>8695.64</v>
      </c>
      <c r="BL34" s="1">
        <f t="shared" si="25"/>
        <v>1</v>
      </c>
      <c r="BM34" s="37">
        <f t="shared" si="26"/>
        <v>5</v>
      </c>
      <c r="BN34" s="23">
        <v>-85</v>
      </c>
      <c r="BO34" s="23">
        <v>1052</v>
      </c>
      <c r="BP34" s="23">
        <v>249</v>
      </c>
      <c r="BQ34" s="23">
        <v>2979</v>
      </c>
      <c r="BR34" s="23">
        <v>2646.4</v>
      </c>
      <c r="BS34" s="37">
        <f t="shared" si="27"/>
        <v>0</v>
      </c>
      <c r="BT34" s="37">
        <f t="shared" si="28"/>
        <v>2</v>
      </c>
      <c r="BU34" s="10" t="s">
        <v>384</v>
      </c>
      <c r="BV34" s="50" t="str">
        <f t="shared" si="69"/>
        <v>1</v>
      </c>
      <c r="BW34" s="10" t="s">
        <v>384</v>
      </c>
      <c r="BX34" s="50" t="str">
        <f t="shared" si="30"/>
        <v>1</v>
      </c>
      <c r="BY34" s="10" t="s">
        <v>384</v>
      </c>
      <c r="BZ34" s="50" t="str">
        <f t="shared" si="31"/>
        <v>1</v>
      </c>
      <c r="CA34" s="10" t="s">
        <v>385</v>
      </c>
      <c r="CB34" s="50" t="str">
        <f t="shared" si="32"/>
        <v>0</v>
      </c>
      <c r="CC34" s="10" t="s">
        <v>385</v>
      </c>
      <c r="CD34" s="50" t="str">
        <f t="shared" si="33"/>
        <v>0</v>
      </c>
      <c r="CE34" s="10" t="s">
        <v>422</v>
      </c>
      <c r="CF34" s="50" t="str">
        <f t="shared" si="65"/>
        <v>1</v>
      </c>
      <c r="CG34" s="18">
        <f t="shared" si="64"/>
        <v>41</v>
      </c>
    </row>
    <row r="35" spans="1:86" s="44" customFormat="1" ht="34.15" customHeight="1" x14ac:dyDescent="0.2">
      <c r="A35" s="34">
        <v>31</v>
      </c>
      <c r="B35" s="43" t="s">
        <v>36</v>
      </c>
      <c r="C35" s="23">
        <v>4507.7</v>
      </c>
      <c r="D35" s="23">
        <v>0</v>
      </c>
      <c r="E35" s="23">
        <v>4598.3270000000002</v>
      </c>
      <c r="F35" s="23">
        <v>0</v>
      </c>
      <c r="G35" s="37">
        <f t="shared" si="66"/>
        <v>98</v>
      </c>
      <c r="H35" s="37">
        <f t="shared" si="0"/>
        <v>5</v>
      </c>
      <c r="I35" s="9" t="s">
        <v>378</v>
      </c>
      <c r="J35" s="50" t="str">
        <f t="shared" si="67"/>
        <v>1</v>
      </c>
      <c r="K35" s="23">
        <v>768</v>
      </c>
      <c r="L35" s="23">
        <v>1214.4000000000001</v>
      </c>
      <c r="M35" s="37">
        <f t="shared" si="2"/>
        <v>58</v>
      </c>
      <c r="N35" s="37">
        <f t="shared" si="3"/>
        <v>0</v>
      </c>
      <c r="O35" s="8">
        <v>3524.7</v>
      </c>
      <c r="P35" s="8">
        <v>2520.1999999999998</v>
      </c>
      <c r="Q35" s="39">
        <f t="shared" si="4"/>
        <v>40</v>
      </c>
      <c r="R35" s="37">
        <f t="shared" si="5"/>
        <v>0</v>
      </c>
      <c r="S35" s="8">
        <v>0</v>
      </c>
      <c r="T35" s="37">
        <f t="shared" si="6"/>
        <v>1</v>
      </c>
      <c r="U35" s="8" t="s">
        <v>380</v>
      </c>
      <c r="V35" s="37" t="str">
        <f t="shared" si="7"/>
        <v>1</v>
      </c>
      <c r="W35" s="8">
        <v>2044.6</v>
      </c>
      <c r="X35" s="8">
        <v>4560</v>
      </c>
      <c r="Y35" s="37">
        <f t="shared" si="8"/>
        <v>45</v>
      </c>
      <c r="Z35" s="37">
        <f t="shared" si="9"/>
        <v>1</v>
      </c>
      <c r="AA35" s="8">
        <v>0</v>
      </c>
      <c r="AB35" s="8">
        <v>4379.5690000000004</v>
      </c>
      <c r="AC35" s="38">
        <f t="shared" si="10"/>
        <v>0</v>
      </c>
      <c r="AD35" s="37">
        <f t="shared" si="11"/>
        <v>2</v>
      </c>
      <c r="AE35" s="23">
        <v>0</v>
      </c>
      <c r="AF35" s="37">
        <f t="shared" si="12"/>
        <v>1</v>
      </c>
      <c r="AG35" s="8">
        <v>947.31999999999971</v>
      </c>
      <c r="AH35" s="8">
        <v>838.76000000000022</v>
      </c>
      <c r="AI35" s="8">
        <v>1214.4000000000001</v>
      </c>
      <c r="AJ35" s="8">
        <v>768</v>
      </c>
      <c r="AK35" s="41">
        <f t="shared" si="13"/>
        <v>0</v>
      </c>
      <c r="AL35" s="41">
        <f t="shared" si="14"/>
        <v>3</v>
      </c>
      <c r="AM35" s="10" t="s">
        <v>378</v>
      </c>
      <c r="AN35" s="37" t="str">
        <f t="shared" si="15"/>
        <v>1</v>
      </c>
      <c r="AO35" s="10" t="s">
        <v>381</v>
      </c>
      <c r="AP35" s="37" t="str">
        <f t="shared" si="16"/>
        <v>0</v>
      </c>
      <c r="AQ35" s="23">
        <v>468.26600000000002</v>
      </c>
      <c r="AR35" s="23">
        <v>800.53</v>
      </c>
      <c r="AS35" s="23">
        <v>667.93</v>
      </c>
      <c r="AT35" s="23">
        <v>1055.25</v>
      </c>
      <c r="AU35" s="40">
        <f t="shared" si="17"/>
        <v>63</v>
      </c>
      <c r="AV35" s="37">
        <f t="shared" si="18"/>
        <v>0</v>
      </c>
      <c r="AW35" s="10" t="s">
        <v>381</v>
      </c>
      <c r="AX35" s="37" t="str">
        <f t="shared" si="19"/>
        <v>1</v>
      </c>
      <c r="AY35" s="8">
        <v>4646.6000000000004</v>
      </c>
      <c r="AZ35" s="8">
        <v>0</v>
      </c>
      <c r="BA35" s="8">
        <v>4379.57</v>
      </c>
      <c r="BB35" s="37">
        <f t="shared" si="20"/>
        <v>106</v>
      </c>
      <c r="BC35" s="37">
        <f t="shared" si="21"/>
        <v>3</v>
      </c>
      <c r="BD35" s="7" t="s">
        <v>381</v>
      </c>
      <c r="BE35" s="37" t="str">
        <f t="shared" si="22"/>
        <v>1</v>
      </c>
      <c r="BF35" s="8">
        <v>0</v>
      </c>
      <c r="BG35" s="8">
        <v>1214.4000000000001</v>
      </c>
      <c r="BH35" s="37">
        <f t="shared" si="23"/>
        <v>0</v>
      </c>
      <c r="BI35" s="37">
        <f t="shared" si="24"/>
        <v>5</v>
      </c>
      <c r="BJ35" s="23">
        <v>0</v>
      </c>
      <c r="BK35" s="23">
        <v>4292.84</v>
      </c>
      <c r="BL35" s="1">
        <f t="shared" si="25"/>
        <v>0</v>
      </c>
      <c r="BM35" s="37">
        <f t="shared" si="26"/>
        <v>5</v>
      </c>
      <c r="BN35" s="23">
        <v>-80</v>
      </c>
      <c r="BO35" s="23">
        <v>310.40000000000009</v>
      </c>
      <c r="BP35" s="23">
        <v>416.59999999999991</v>
      </c>
      <c r="BQ35" s="23">
        <v>904</v>
      </c>
      <c r="BR35" s="23">
        <v>1628</v>
      </c>
      <c r="BS35" s="37">
        <f t="shared" si="27"/>
        <v>0</v>
      </c>
      <c r="BT35" s="37">
        <f t="shared" si="28"/>
        <v>2</v>
      </c>
      <c r="BU35" s="10" t="s">
        <v>385</v>
      </c>
      <c r="BV35" s="50" t="str">
        <f t="shared" si="69"/>
        <v>0</v>
      </c>
      <c r="BW35" s="10" t="s">
        <v>384</v>
      </c>
      <c r="BX35" s="50" t="str">
        <f t="shared" si="30"/>
        <v>1</v>
      </c>
      <c r="BY35" s="10" t="s">
        <v>384</v>
      </c>
      <c r="BZ35" s="50" t="str">
        <f t="shared" si="31"/>
        <v>1</v>
      </c>
      <c r="CA35" s="10" t="s">
        <v>385</v>
      </c>
      <c r="CB35" s="50" t="str">
        <f t="shared" si="32"/>
        <v>0</v>
      </c>
      <c r="CC35" s="10" t="s">
        <v>385</v>
      </c>
      <c r="CD35" s="50" t="str">
        <f t="shared" si="33"/>
        <v>0</v>
      </c>
      <c r="CE35" s="10" t="s">
        <v>422</v>
      </c>
      <c r="CF35" s="50" t="str">
        <f t="shared" si="65"/>
        <v>1</v>
      </c>
      <c r="CG35" s="18">
        <f t="shared" si="64"/>
        <v>36</v>
      </c>
    </row>
    <row r="36" spans="1:86" s="44" customFormat="1" ht="34.15" customHeight="1" x14ac:dyDescent="0.2">
      <c r="A36" s="34">
        <v>32</v>
      </c>
      <c r="B36" s="43" t="s">
        <v>360</v>
      </c>
      <c r="C36" s="23">
        <v>7952.3</v>
      </c>
      <c r="D36" s="23">
        <v>47</v>
      </c>
      <c r="E36" s="23">
        <v>8055.87</v>
      </c>
      <c r="F36" s="23">
        <v>47</v>
      </c>
      <c r="G36" s="37">
        <f t="shared" si="66"/>
        <v>99</v>
      </c>
      <c r="H36" s="37">
        <f t="shared" si="0"/>
        <v>5</v>
      </c>
      <c r="I36" s="9" t="s">
        <v>378</v>
      </c>
      <c r="J36" s="50" t="str">
        <f t="shared" si="67"/>
        <v>1</v>
      </c>
      <c r="K36" s="23">
        <v>1189</v>
      </c>
      <c r="L36" s="23">
        <v>2191.5</v>
      </c>
      <c r="M36" s="37">
        <f t="shared" si="2"/>
        <v>84</v>
      </c>
      <c r="N36" s="37">
        <f t="shared" si="3"/>
        <v>0</v>
      </c>
      <c r="O36" s="8">
        <v>6376.6</v>
      </c>
      <c r="P36" s="8">
        <v>5133.3</v>
      </c>
      <c r="Q36" s="39">
        <f t="shared" si="4"/>
        <v>24</v>
      </c>
      <c r="R36" s="37">
        <f t="shared" si="5"/>
        <v>2</v>
      </c>
      <c r="S36" s="8">
        <v>0</v>
      </c>
      <c r="T36" s="37">
        <f t="shared" si="6"/>
        <v>1</v>
      </c>
      <c r="U36" s="8" t="s">
        <v>380</v>
      </c>
      <c r="V36" s="37" t="str">
        <f t="shared" si="7"/>
        <v>1</v>
      </c>
      <c r="W36" s="8">
        <v>4048.4</v>
      </c>
      <c r="X36" s="8">
        <v>8410.7000000000007</v>
      </c>
      <c r="Y36" s="37">
        <f t="shared" si="8"/>
        <v>48</v>
      </c>
      <c r="Z36" s="37">
        <f t="shared" si="9"/>
        <v>1</v>
      </c>
      <c r="AA36" s="8">
        <v>0</v>
      </c>
      <c r="AB36" s="8">
        <v>7217.5</v>
      </c>
      <c r="AC36" s="38">
        <f t="shared" si="10"/>
        <v>0</v>
      </c>
      <c r="AD36" s="37">
        <f t="shared" si="11"/>
        <v>2</v>
      </c>
      <c r="AE36" s="23">
        <v>0</v>
      </c>
      <c r="AF36" s="37">
        <f t="shared" si="12"/>
        <v>1</v>
      </c>
      <c r="AG36" s="8">
        <v>912.92000000000007</v>
      </c>
      <c r="AH36" s="8">
        <v>1247.2999999999997</v>
      </c>
      <c r="AI36" s="8">
        <v>2202.5</v>
      </c>
      <c r="AJ36" s="8">
        <v>1189</v>
      </c>
      <c r="AK36" s="41">
        <f t="shared" si="13"/>
        <v>0</v>
      </c>
      <c r="AL36" s="41">
        <f t="shared" si="14"/>
        <v>3</v>
      </c>
      <c r="AM36" s="10" t="s">
        <v>378</v>
      </c>
      <c r="AN36" s="37" t="str">
        <f t="shared" si="15"/>
        <v>1</v>
      </c>
      <c r="AO36" s="10" t="s">
        <v>381</v>
      </c>
      <c r="AP36" s="37" t="str">
        <f t="shared" si="16"/>
        <v>0</v>
      </c>
      <c r="AQ36" s="23">
        <v>965.75</v>
      </c>
      <c r="AR36" s="23">
        <v>1168.71</v>
      </c>
      <c r="AS36" s="23">
        <v>976.01</v>
      </c>
      <c r="AT36" s="23">
        <v>1850.87</v>
      </c>
      <c r="AU36" s="40">
        <f t="shared" si="17"/>
        <v>79</v>
      </c>
      <c r="AV36" s="37">
        <f t="shared" si="18"/>
        <v>0</v>
      </c>
      <c r="AW36" s="10" t="s">
        <v>381</v>
      </c>
      <c r="AX36" s="37" t="str">
        <f t="shared" si="19"/>
        <v>1</v>
      </c>
      <c r="AY36" s="8">
        <v>8507.1</v>
      </c>
      <c r="AZ36" s="8">
        <v>0</v>
      </c>
      <c r="BA36" s="8">
        <v>7217.5</v>
      </c>
      <c r="BB36" s="37">
        <f t="shared" si="20"/>
        <v>118</v>
      </c>
      <c r="BC36" s="37">
        <f t="shared" si="21"/>
        <v>3</v>
      </c>
      <c r="BD36" s="7" t="s">
        <v>381</v>
      </c>
      <c r="BE36" s="37" t="str">
        <f t="shared" si="22"/>
        <v>1</v>
      </c>
      <c r="BF36" s="8">
        <v>0</v>
      </c>
      <c r="BG36" s="8">
        <v>2202.5</v>
      </c>
      <c r="BH36" s="37">
        <f t="shared" si="23"/>
        <v>0</v>
      </c>
      <c r="BI36" s="37">
        <f t="shared" si="24"/>
        <v>5</v>
      </c>
      <c r="BJ36" s="23">
        <v>0</v>
      </c>
      <c r="BK36" s="23">
        <v>7121.15</v>
      </c>
      <c r="BL36" s="1">
        <f t="shared" si="25"/>
        <v>0</v>
      </c>
      <c r="BM36" s="37">
        <f t="shared" si="26"/>
        <v>5</v>
      </c>
      <c r="BN36" s="23">
        <v>0</v>
      </c>
      <c r="BO36" s="23">
        <v>831.7</v>
      </c>
      <c r="BP36" s="23">
        <v>293.90000000000009</v>
      </c>
      <c r="BQ36" s="23">
        <v>1359.8</v>
      </c>
      <c r="BR36" s="23">
        <v>3754.5</v>
      </c>
      <c r="BS36" s="37">
        <f t="shared" si="27"/>
        <v>0</v>
      </c>
      <c r="BT36" s="37">
        <f t="shared" si="28"/>
        <v>2</v>
      </c>
      <c r="BU36" s="10" t="s">
        <v>385</v>
      </c>
      <c r="BV36" s="50" t="str">
        <f t="shared" si="69"/>
        <v>0</v>
      </c>
      <c r="BW36" s="10" t="s">
        <v>384</v>
      </c>
      <c r="BX36" s="50" t="str">
        <f t="shared" si="30"/>
        <v>1</v>
      </c>
      <c r="BY36" s="10" t="s">
        <v>385</v>
      </c>
      <c r="BZ36" s="50" t="str">
        <f t="shared" si="31"/>
        <v>0</v>
      </c>
      <c r="CA36" s="10" t="s">
        <v>385</v>
      </c>
      <c r="CB36" s="50" t="str">
        <f t="shared" si="32"/>
        <v>0</v>
      </c>
      <c r="CC36" s="10" t="s">
        <v>385</v>
      </c>
      <c r="CD36" s="50" t="str">
        <f t="shared" si="33"/>
        <v>0</v>
      </c>
      <c r="CE36" s="10" t="s">
        <v>422</v>
      </c>
      <c r="CF36" s="50" t="str">
        <f t="shared" si="65"/>
        <v>1</v>
      </c>
      <c r="CG36" s="18">
        <f t="shared" si="64"/>
        <v>37</v>
      </c>
    </row>
    <row r="37" spans="1:86" s="44" customFormat="1" ht="34.15" customHeight="1" x14ac:dyDescent="0.2">
      <c r="A37" s="34">
        <v>33</v>
      </c>
      <c r="B37" s="43" t="s">
        <v>35</v>
      </c>
      <c r="C37" s="23">
        <v>6007.8</v>
      </c>
      <c r="D37" s="23">
        <v>82</v>
      </c>
      <c r="E37" s="23">
        <v>6077.71</v>
      </c>
      <c r="F37" s="23">
        <v>82</v>
      </c>
      <c r="G37" s="37">
        <f t="shared" si="66"/>
        <v>99</v>
      </c>
      <c r="H37" s="37">
        <f t="shared" si="0"/>
        <v>5</v>
      </c>
      <c r="I37" s="9" t="s">
        <v>378</v>
      </c>
      <c r="J37" s="50" t="str">
        <f t="shared" si="67"/>
        <v>1</v>
      </c>
      <c r="K37" s="23">
        <v>1435</v>
      </c>
      <c r="L37" s="23">
        <v>1010.4</v>
      </c>
      <c r="M37" s="37">
        <f t="shared" si="2"/>
        <v>30</v>
      </c>
      <c r="N37" s="37">
        <f t="shared" si="3"/>
        <v>1</v>
      </c>
      <c r="O37" s="8">
        <v>4641.3999999999996</v>
      </c>
      <c r="P37" s="8">
        <v>4092.2</v>
      </c>
      <c r="Q37" s="39">
        <f t="shared" si="4"/>
        <v>13</v>
      </c>
      <c r="R37" s="37">
        <f t="shared" si="5"/>
        <v>4</v>
      </c>
      <c r="S37" s="8">
        <v>0</v>
      </c>
      <c r="T37" s="37">
        <f t="shared" si="6"/>
        <v>1</v>
      </c>
      <c r="U37" s="8" t="s">
        <v>381</v>
      </c>
      <c r="V37" s="37" t="str">
        <f t="shared" si="7"/>
        <v>0</v>
      </c>
      <c r="W37" s="8">
        <v>2860.5</v>
      </c>
      <c r="X37" s="8">
        <v>6061.3</v>
      </c>
      <c r="Y37" s="37">
        <f t="shared" si="8"/>
        <v>47</v>
      </c>
      <c r="Z37" s="37">
        <f t="shared" si="9"/>
        <v>1</v>
      </c>
      <c r="AA37" s="8">
        <v>0</v>
      </c>
      <c r="AB37" s="8">
        <v>6178.87</v>
      </c>
      <c r="AC37" s="38">
        <f t="shared" si="10"/>
        <v>0</v>
      </c>
      <c r="AD37" s="37">
        <f t="shared" si="11"/>
        <v>2</v>
      </c>
      <c r="AE37" s="23">
        <v>0</v>
      </c>
      <c r="AF37" s="37">
        <f t="shared" si="12"/>
        <v>1</v>
      </c>
      <c r="AG37" s="8">
        <v>998.9399999999996</v>
      </c>
      <c r="AH37" s="8">
        <v>1505.2400000000002</v>
      </c>
      <c r="AI37" s="8">
        <v>948.7</v>
      </c>
      <c r="AJ37" s="8">
        <v>1435</v>
      </c>
      <c r="AK37" s="41">
        <f t="shared" si="13"/>
        <v>0</v>
      </c>
      <c r="AL37" s="41">
        <f t="shared" si="14"/>
        <v>3</v>
      </c>
      <c r="AM37" s="10" t="s">
        <v>378</v>
      </c>
      <c r="AN37" s="37" t="str">
        <f t="shared" si="15"/>
        <v>1</v>
      </c>
      <c r="AO37" s="10" t="s">
        <v>381</v>
      </c>
      <c r="AP37" s="37" t="str">
        <f t="shared" si="16"/>
        <v>0</v>
      </c>
      <c r="AQ37" s="23">
        <v>779.27</v>
      </c>
      <c r="AR37" s="23">
        <v>1195.3</v>
      </c>
      <c r="AS37" s="23">
        <v>769.61</v>
      </c>
      <c r="AT37" s="23">
        <v>1115.3</v>
      </c>
      <c r="AU37" s="40">
        <f t="shared" si="17"/>
        <v>22</v>
      </c>
      <c r="AV37" s="37">
        <f t="shared" si="18"/>
        <v>3</v>
      </c>
      <c r="AW37" s="10" t="s">
        <v>381</v>
      </c>
      <c r="AX37" s="37" t="str">
        <f t="shared" si="19"/>
        <v>1</v>
      </c>
      <c r="AY37" s="8">
        <v>6128.7</v>
      </c>
      <c r="AZ37" s="8">
        <v>75</v>
      </c>
      <c r="BA37" s="8">
        <v>6178.88</v>
      </c>
      <c r="BB37" s="37">
        <f t="shared" si="20"/>
        <v>100</v>
      </c>
      <c r="BC37" s="37">
        <f t="shared" si="21"/>
        <v>3</v>
      </c>
      <c r="BD37" s="7" t="s">
        <v>381</v>
      </c>
      <c r="BE37" s="37" t="str">
        <f t="shared" si="22"/>
        <v>1</v>
      </c>
      <c r="BF37" s="8">
        <v>5850</v>
      </c>
      <c r="BG37" s="8">
        <v>1010</v>
      </c>
      <c r="BH37" s="37">
        <f t="shared" si="23"/>
        <v>579</v>
      </c>
      <c r="BI37" s="37">
        <f t="shared" si="24"/>
        <v>0</v>
      </c>
      <c r="BJ37" s="23">
        <v>50.47</v>
      </c>
      <c r="BK37" s="23">
        <v>6111.5</v>
      </c>
      <c r="BL37" s="1">
        <f t="shared" si="25"/>
        <v>1</v>
      </c>
      <c r="BM37" s="37">
        <f t="shared" si="26"/>
        <v>5</v>
      </c>
      <c r="BN37" s="23">
        <v>0</v>
      </c>
      <c r="BO37" s="23">
        <v>-478.00000000000011</v>
      </c>
      <c r="BP37" s="23">
        <v>492.80000000000018</v>
      </c>
      <c r="BQ37" s="23">
        <v>1488.4</v>
      </c>
      <c r="BR37" s="23">
        <v>2367.6999999999998</v>
      </c>
      <c r="BS37" s="37">
        <f t="shared" si="27"/>
        <v>0</v>
      </c>
      <c r="BT37" s="37">
        <f t="shared" si="28"/>
        <v>2</v>
      </c>
      <c r="BU37" s="10" t="s">
        <v>385</v>
      </c>
      <c r="BV37" s="50" t="str">
        <f t="shared" si="69"/>
        <v>0</v>
      </c>
      <c r="BW37" s="10" t="s">
        <v>384</v>
      </c>
      <c r="BX37" s="50" t="str">
        <f t="shared" si="30"/>
        <v>1</v>
      </c>
      <c r="BY37" s="10" t="s">
        <v>385</v>
      </c>
      <c r="BZ37" s="50" t="str">
        <f t="shared" si="31"/>
        <v>0</v>
      </c>
      <c r="CA37" s="10" t="s">
        <v>385</v>
      </c>
      <c r="CB37" s="50" t="str">
        <f t="shared" si="32"/>
        <v>0</v>
      </c>
      <c r="CC37" s="10" t="s">
        <v>385</v>
      </c>
      <c r="CD37" s="50" t="str">
        <f t="shared" si="33"/>
        <v>0</v>
      </c>
      <c r="CE37" s="10" t="s">
        <v>422</v>
      </c>
      <c r="CF37" s="50" t="str">
        <f t="shared" si="65"/>
        <v>1</v>
      </c>
      <c r="CG37" s="18">
        <f t="shared" si="64"/>
        <v>37</v>
      </c>
    </row>
    <row r="38" spans="1:86" s="44" customFormat="1" ht="34.15" customHeight="1" x14ac:dyDescent="0.2">
      <c r="A38" s="34">
        <v>34</v>
      </c>
      <c r="B38" s="43" t="s">
        <v>39</v>
      </c>
      <c r="C38" s="23">
        <v>4378</v>
      </c>
      <c r="D38" s="23">
        <v>40</v>
      </c>
      <c r="E38" s="23">
        <v>4416.84</v>
      </c>
      <c r="F38" s="23">
        <v>40</v>
      </c>
      <c r="G38" s="37">
        <f t="shared" si="66"/>
        <v>99</v>
      </c>
      <c r="H38" s="37">
        <f t="shared" si="0"/>
        <v>5</v>
      </c>
      <c r="I38" s="9" t="s">
        <v>378</v>
      </c>
      <c r="J38" s="50" t="str">
        <f t="shared" si="67"/>
        <v>1</v>
      </c>
      <c r="K38" s="23">
        <v>762.8</v>
      </c>
      <c r="L38" s="23">
        <v>1365.5</v>
      </c>
      <c r="M38" s="37">
        <f t="shared" si="2"/>
        <v>79</v>
      </c>
      <c r="N38" s="37">
        <f t="shared" si="3"/>
        <v>0</v>
      </c>
      <c r="O38" s="8">
        <v>3771</v>
      </c>
      <c r="P38" s="8">
        <v>2689</v>
      </c>
      <c r="Q38" s="39">
        <f t="shared" si="4"/>
        <v>40</v>
      </c>
      <c r="R38" s="37">
        <f t="shared" si="5"/>
        <v>0</v>
      </c>
      <c r="S38" s="8">
        <v>0</v>
      </c>
      <c r="T38" s="37">
        <f t="shared" si="6"/>
        <v>1</v>
      </c>
      <c r="U38" s="8" t="s">
        <v>380</v>
      </c>
      <c r="V38" s="37" t="str">
        <f t="shared" si="7"/>
        <v>1</v>
      </c>
      <c r="W38" s="8">
        <v>2136.3000000000002</v>
      </c>
      <c r="X38" s="8">
        <v>5110</v>
      </c>
      <c r="Y38" s="37">
        <f t="shared" si="8"/>
        <v>42</v>
      </c>
      <c r="Z38" s="37">
        <f t="shared" si="9"/>
        <v>1</v>
      </c>
      <c r="AA38" s="8">
        <v>0</v>
      </c>
      <c r="AB38" s="8">
        <v>4962.93</v>
      </c>
      <c r="AC38" s="38">
        <f t="shared" si="10"/>
        <v>0</v>
      </c>
      <c r="AD38" s="37">
        <f t="shared" si="11"/>
        <v>2</v>
      </c>
      <c r="AE38" s="23">
        <v>0</v>
      </c>
      <c r="AF38" s="37">
        <f t="shared" si="12"/>
        <v>1</v>
      </c>
      <c r="AG38" s="8">
        <v>1199.8999999999996</v>
      </c>
      <c r="AH38" s="8">
        <v>800.18000000000006</v>
      </c>
      <c r="AI38" s="8">
        <v>1385.5</v>
      </c>
      <c r="AJ38" s="8">
        <v>762.8</v>
      </c>
      <c r="AK38" s="41">
        <f t="shared" si="13"/>
        <v>0</v>
      </c>
      <c r="AL38" s="41">
        <f t="shared" si="14"/>
        <v>3</v>
      </c>
      <c r="AM38" s="10" t="s">
        <v>378</v>
      </c>
      <c r="AN38" s="37" t="str">
        <f t="shared" si="15"/>
        <v>1</v>
      </c>
      <c r="AO38" s="10" t="s">
        <v>381</v>
      </c>
      <c r="AP38" s="37" t="str">
        <f t="shared" si="16"/>
        <v>0</v>
      </c>
      <c r="AQ38" s="23">
        <v>420.45</v>
      </c>
      <c r="AR38" s="23">
        <v>709.13</v>
      </c>
      <c r="AS38" s="23">
        <v>924.34</v>
      </c>
      <c r="AT38" s="23">
        <v>1282.32</v>
      </c>
      <c r="AU38" s="40">
        <f t="shared" si="17"/>
        <v>87</v>
      </c>
      <c r="AV38" s="37">
        <f t="shared" si="18"/>
        <v>0</v>
      </c>
      <c r="AW38" s="10" t="s">
        <v>381</v>
      </c>
      <c r="AX38" s="37" t="str">
        <f t="shared" si="19"/>
        <v>1</v>
      </c>
      <c r="AY38" s="8">
        <v>5148.5</v>
      </c>
      <c r="AZ38" s="8">
        <v>0</v>
      </c>
      <c r="BA38" s="8">
        <v>4962.93</v>
      </c>
      <c r="BB38" s="37">
        <f t="shared" si="20"/>
        <v>104</v>
      </c>
      <c r="BC38" s="37">
        <f t="shared" si="21"/>
        <v>3</v>
      </c>
      <c r="BD38" s="7" t="s">
        <v>381</v>
      </c>
      <c r="BE38" s="37" t="str">
        <f t="shared" si="22"/>
        <v>1</v>
      </c>
      <c r="BF38" s="8">
        <v>0</v>
      </c>
      <c r="BG38" s="8">
        <v>1385.5</v>
      </c>
      <c r="BH38" s="37">
        <f t="shared" si="23"/>
        <v>0</v>
      </c>
      <c r="BI38" s="37">
        <f t="shared" si="24"/>
        <v>5</v>
      </c>
      <c r="BJ38" s="23">
        <v>0</v>
      </c>
      <c r="BK38" s="23">
        <v>4924.43</v>
      </c>
      <c r="BL38" s="1">
        <f t="shared" si="25"/>
        <v>0</v>
      </c>
      <c r="BM38" s="37">
        <f t="shared" si="26"/>
        <v>5</v>
      </c>
      <c r="BN38" s="23">
        <v>0</v>
      </c>
      <c r="BO38" s="23">
        <v>548.9</v>
      </c>
      <c r="BP38" s="23">
        <v>393.30000000000018</v>
      </c>
      <c r="BQ38" s="23">
        <v>816.6</v>
      </c>
      <c r="BR38" s="23">
        <v>1743</v>
      </c>
      <c r="BS38" s="37">
        <f t="shared" si="27"/>
        <v>0</v>
      </c>
      <c r="BT38" s="37">
        <f t="shared" si="28"/>
        <v>2</v>
      </c>
      <c r="BU38" s="10" t="s">
        <v>385</v>
      </c>
      <c r="BV38" s="50" t="str">
        <f t="shared" si="69"/>
        <v>0</v>
      </c>
      <c r="BW38" s="10" t="s">
        <v>384</v>
      </c>
      <c r="BX38" s="50" t="str">
        <f t="shared" si="30"/>
        <v>1</v>
      </c>
      <c r="BY38" s="10" t="s">
        <v>384</v>
      </c>
      <c r="BZ38" s="50" t="str">
        <f t="shared" si="31"/>
        <v>1</v>
      </c>
      <c r="CA38" s="10" t="s">
        <v>385</v>
      </c>
      <c r="CB38" s="50" t="str">
        <f t="shared" si="32"/>
        <v>0</v>
      </c>
      <c r="CC38" s="10" t="s">
        <v>385</v>
      </c>
      <c r="CD38" s="50" t="str">
        <f t="shared" si="33"/>
        <v>0</v>
      </c>
      <c r="CE38" s="10" t="s">
        <v>422</v>
      </c>
      <c r="CF38" s="50" t="str">
        <f t="shared" si="65"/>
        <v>1</v>
      </c>
      <c r="CG38" s="18">
        <f t="shared" si="64"/>
        <v>36</v>
      </c>
    </row>
    <row r="39" spans="1:86" s="44" customFormat="1" ht="34.15" customHeight="1" x14ac:dyDescent="0.2">
      <c r="A39" s="34">
        <v>35</v>
      </c>
      <c r="B39" s="43" t="s">
        <v>31</v>
      </c>
      <c r="C39" s="23">
        <v>5597.5</v>
      </c>
      <c r="D39" s="23">
        <v>0</v>
      </c>
      <c r="E39" s="23">
        <v>5633.75</v>
      </c>
      <c r="F39" s="23">
        <v>0</v>
      </c>
      <c r="G39" s="37">
        <f t="shared" si="66"/>
        <v>99</v>
      </c>
      <c r="H39" s="37">
        <f t="shared" si="0"/>
        <v>5</v>
      </c>
      <c r="I39" s="9" t="s">
        <v>378</v>
      </c>
      <c r="J39" s="50" t="str">
        <f t="shared" si="67"/>
        <v>1</v>
      </c>
      <c r="K39" s="23">
        <v>1552.4</v>
      </c>
      <c r="L39" s="23">
        <v>742</v>
      </c>
      <c r="M39" s="37">
        <f t="shared" si="2"/>
        <v>52</v>
      </c>
      <c r="N39" s="37">
        <f t="shared" si="3"/>
        <v>0</v>
      </c>
      <c r="O39" s="8">
        <v>4456.5</v>
      </c>
      <c r="P39" s="8">
        <v>4066.4</v>
      </c>
      <c r="Q39" s="39">
        <f t="shared" si="4"/>
        <v>10</v>
      </c>
      <c r="R39" s="37">
        <f t="shared" si="5"/>
        <v>5</v>
      </c>
      <c r="S39" s="8">
        <v>0</v>
      </c>
      <c r="T39" s="37">
        <f t="shared" si="6"/>
        <v>1</v>
      </c>
      <c r="U39" s="8" t="s">
        <v>380</v>
      </c>
      <c r="V39" s="37" t="str">
        <f t="shared" si="7"/>
        <v>1</v>
      </c>
      <c r="W39" s="8">
        <v>2374.3000000000002</v>
      </c>
      <c r="X39" s="8">
        <v>4751.2</v>
      </c>
      <c r="Y39" s="37">
        <f t="shared" si="8"/>
        <v>50</v>
      </c>
      <c r="Z39" s="37">
        <f t="shared" si="9"/>
        <v>1</v>
      </c>
      <c r="AA39" s="8">
        <v>0</v>
      </c>
      <c r="AB39" s="8">
        <v>5446.38</v>
      </c>
      <c r="AC39" s="38">
        <f t="shared" si="10"/>
        <v>0</v>
      </c>
      <c r="AD39" s="37">
        <f t="shared" si="11"/>
        <v>2</v>
      </c>
      <c r="AE39" s="23">
        <v>0</v>
      </c>
      <c r="AF39" s="37">
        <f t="shared" si="12"/>
        <v>1</v>
      </c>
      <c r="AG39" s="8">
        <v>1431.4499999999998</v>
      </c>
      <c r="AH39" s="8">
        <v>1691.63</v>
      </c>
      <c r="AI39" s="8">
        <v>768.8</v>
      </c>
      <c r="AJ39" s="8">
        <v>1552.4</v>
      </c>
      <c r="AK39" s="41">
        <f t="shared" si="13"/>
        <v>0</v>
      </c>
      <c r="AL39" s="41">
        <f t="shared" si="14"/>
        <v>3</v>
      </c>
      <c r="AM39" s="10" t="s">
        <v>378</v>
      </c>
      <c r="AN39" s="37" t="str">
        <f t="shared" si="15"/>
        <v>1</v>
      </c>
      <c r="AO39" s="10" t="s">
        <v>381</v>
      </c>
      <c r="AP39" s="37" t="str">
        <f t="shared" si="16"/>
        <v>0</v>
      </c>
      <c r="AQ39" s="23">
        <v>762.41</v>
      </c>
      <c r="AR39" s="23">
        <v>658.31</v>
      </c>
      <c r="AS39" s="23">
        <v>647.79</v>
      </c>
      <c r="AT39" s="23">
        <v>1737.21</v>
      </c>
      <c r="AU39" s="40">
        <f t="shared" si="17"/>
        <v>152</v>
      </c>
      <c r="AV39" s="37">
        <f t="shared" si="18"/>
        <v>0</v>
      </c>
      <c r="AW39" s="10" t="s">
        <v>381</v>
      </c>
      <c r="AX39" s="37" t="str">
        <f t="shared" si="19"/>
        <v>1</v>
      </c>
      <c r="AY39" s="8">
        <v>4784.8999999999996</v>
      </c>
      <c r="AZ39" s="8">
        <v>662</v>
      </c>
      <c r="BA39" s="8">
        <v>5446.38</v>
      </c>
      <c r="BB39" s="37">
        <f t="shared" si="20"/>
        <v>100</v>
      </c>
      <c r="BC39" s="37">
        <f t="shared" si="21"/>
        <v>3</v>
      </c>
      <c r="BD39" s="7" t="s">
        <v>381</v>
      </c>
      <c r="BE39" s="37" t="str">
        <f t="shared" si="22"/>
        <v>1</v>
      </c>
      <c r="BF39" s="8">
        <v>0</v>
      </c>
      <c r="BG39" s="8">
        <v>768.8</v>
      </c>
      <c r="BH39" s="37">
        <f t="shared" si="23"/>
        <v>0</v>
      </c>
      <c r="BI39" s="37">
        <f t="shared" si="24"/>
        <v>5</v>
      </c>
      <c r="BJ39" s="23">
        <v>0</v>
      </c>
      <c r="BK39" s="23">
        <v>5412.74</v>
      </c>
      <c r="BL39" s="1">
        <f t="shared" si="25"/>
        <v>0</v>
      </c>
      <c r="BM39" s="37">
        <f t="shared" si="26"/>
        <v>5</v>
      </c>
      <c r="BN39" s="23">
        <v>0</v>
      </c>
      <c r="BO39" s="23">
        <v>-965.7</v>
      </c>
      <c r="BP39" s="23">
        <v>198</v>
      </c>
      <c r="BQ39" s="23">
        <v>1707.7</v>
      </c>
      <c r="BR39" s="23">
        <v>2176.3000000000002</v>
      </c>
      <c r="BS39" s="37">
        <f t="shared" si="27"/>
        <v>0</v>
      </c>
      <c r="BT39" s="37">
        <f t="shared" si="28"/>
        <v>2</v>
      </c>
      <c r="BU39" s="10" t="s">
        <v>385</v>
      </c>
      <c r="BV39" s="50" t="str">
        <f t="shared" si="69"/>
        <v>0</v>
      </c>
      <c r="BW39" s="10" t="s">
        <v>384</v>
      </c>
      <c r="BX39" s="50" t="str">
        <f t="shared" si="30"/>
        <v>1</v>
      </c>
      <c r="BY39" s="10" t="s">
        <v>384</v>
      </c>
      <c r="BZ39" s="50" t="str">
        <f t="shared" si="31"/>
        <v>1</v>
      </c>
      <c r="CA39" s="10" t="s">
        <v>385</v>
      </c>
      <c r="CB39" s="50" t="str">
        <f t="shared" si="32"/>
        <v>0</v>
      </c>
      <c r="CC39" s="10" t="s">
        <v>385</v>
      </c>
      <c r="CD39" s="50" t="str">
        <f t="shared" si="33"/>
        <v>0</v>
      </c>
      <c r="CE39" s="10" t="s">
        <v>422</v>
      </c>
      <c r="CF39" s="50" t="str">
        <f t="shared" si="65"/>
        <v>1</v>
      </c>
      <c r="CG39" s="18">
        <f t="shared" si="64"/>
        <v>41</v>
      </c>
    </row>
    <row r="40" spans="1:86" s="44" customFormat="1" ht="34.15" customHeight="1" x14ac:dyDescent="0.2">
      <c r="A40" s="34">
        <v>36</v>
      </c>
      <c r="B40" s="43" t="s">
        <v>38</v>
      </c>
      <c r="C40" s="23">
        <v>4422.1000000000004</v>
      </c>
      <c r="D40" s="23">
        <v>27</v>
      </c>
      <c r="E40" s="23">
        <v>4512.72</v>
      </c>
      <c r="F40" s="23">
        <v>27</v>
      </c>
      <c r="G40" s="37">
        <f t="shared" si="66"/>
        <v>98</v>
      </c>
      <c r="H40" s="37">
        <f t="shared" si="0"/>
        <v>5</v>
      </c>
      <c r="I40" s="9" t="s">
        <v>378</v>
      </c>
      <c r="J40" s="50" t="str">
        <f t="shared" si="67"/>
        <v>1</v>
      </c>
      <c r="K40" s="23">
        <v>1340</v>
      </c>
      <c r="L40" s="23">
        <v>3719.9</v>
      </c>
      <c r="M40" s="37">
        <f t="shared" si="2"/>
        <v>178</v>
      </c>
      <c r="N40" s="37">
        <f t="shared" si="3"/>
        <v>0</v>
      </c>
      <c r="O40" s="8">
        <v>3874.1</v>
      </c>
      <c r="P40" s="8">
        <v>2887.7</v>
      </c>
      <c r="Q40" s="39">
        <f t="shared" si="4"/>
        <v>34</v>
      </c>
      <c r="R40" s="37">
        <f t="shared" si="5"/>
        <v>0</v>
      </c>
      <c r="S40" s="8">
        <v>0</v>
      </c>
      <c r="T40" s="37">
        <f t="shared" si="6"/>
        <v>1</v>
      </c>
      <c r="U40" s="8" t="s">
        <v>380</v>
      </c>
      <c r="V40" s="37" t="str">
        <f t="shared" si="7"/>
        <v>1</v>
      </c>
      <c r="W40" s="8">
        <v>1416.4</v>
      </c>
      <c r="X40" s="8">
        <v>6201.4</v>
      </c>
      <c r="Y40" s="37">
        <f t="shared" si="8"/>
        <v>23</v>
      </c>
      <c r="Z40" s="37">
        <f t="shared" si="9"/>
        <v>1</v>
      </c>
      <c r="AA40" s="8">
        <v>0</v>
      </c>
      <c r="AB40" s="8">
        <v>4055.5149999999999</v>
      </c>
      <c r="AC40" s="38">
        <f t="shared" si="10"/>
        <v>0</v>
      </c>
      <c r="AD40" s="37">
        <f t="shared" si="11"/>
        <v>2</v>
      </c>
      <c r="AE40" s="23">
        <v>0</v>
      </c>
      <c r="AF40" s="37">
        <f t="shared" si="12"/>
        <v>1</v>
      </c>
      <c r="AG40" s="8">
        <v>1493.1610000000001</v>
      </c>
      <c r="AH40" s="8">
        <v>1457.3199999999997</v>
      </c>
      <c r="AI40" s="8">
        <v>3723.3</v>
      </c>
      <c r="AJ40" s="8">
        <v>1340</v>
      </c>
      <c r="AK40" s="41">
        <f t="shared" si="13"/>
        <v>0</v>
      </c>
      <c r="AL40" s="41">
        <f t="shared" si="14"/>
        <v>3</v>
      </c>
      <c r="AM40" s="10" t="s">
        <v>378</v>
      </c>
      <c r="AN40" s="37" t="str">
        <f t="shared" si="15"/>
        <v>1</v>
      </c>
      <c r="AO40" s="10" t="s">
        <v>381</v>
      </c>
      <c r="AP40" s="37" t="str">
        <f t="shared" si="16"/>
        <v>0</v>
      </c>
      <c r="AQ40" s="23">
        <v>534.78</v>
      </c>
      <c r="AR40" s="23">
        <v>672.83</v>
      </c>
      <c r="AS40" s="23">
        <v>662.37</v>
      </c>
      <c r="AT40" s="23">
        <v>1039.55</v>
      </c>
      <c r="AU40" s="40">
        <f t="shared" si="17"/>
        <v>67</v>
      </c>
      <c r="AV40" s="37">
        <f t="shared" si="18"/>
        <v>0</v>
      </c>
      <c r="AW40" s="10" t="s">
        <v>381</v>
      </c>
      <c r="AX40" s="37" t="str">
        <f t="shared" si="19"/>
        <v>1</v>
      </c>
      <c r="AY40" s="8">
        <v>6285.7</v>
      </c>
      <c r="AZ40" s="8">
        <v>0</v>
      </c>
      <c r="BA40" s="8">
        <v>4055.52</v>
      </c>
      <c r="BB40" s="37">
        <f t="shared" si="20"/>
        <v>155</v>
      </c>
      <c r="BC40" s="37">
        <f t="shared" si="21"/>
        <v>3</v>
      </c>
      <c r="BD40" s="7" t="s">
        <v>381</v>
      </c>
      <c r="BE40" s="37" t="str">
        <f t="shared" si="22"/>
        <v>1</v>
      </c>
      <c r="BF40" s="8">
        <v>0</v>
      </c>
      <c r="BG40" s="8">
        <v>3723.3</v>
      </c>
      <c r="BH40" s="37">
        <f t="shared" si="23"/>
        <v>0</v>
      </c>
      <c r="BI40" s="37">
        <f t="shared" si="24"/>
        <v>5</v>
      </c>
      <c r="BJ40" s="23">
        <v>0</v>
      </c>
      <c r="BK40" s="23">
        <v>3971.22</v>
      </c>
      <c r="BL40" s="1">
        <f t="shared" si="25"/>
        <v>0</v>
      </c>
      <c r="BM40" s="37">
        <f t="shared" si="26"/>
        <v>5</v>
      </c>
      <c r="BN40" s="23">
        <v>0</v>
      </c>
      <c r="BO40" s="23">
        <v>2266.8000000000002</v>
      </c>
      <c r="BP40" s="23">
        <v>124.5</v>
      </c>
      <c r="BQ40" s="23">
        <v>1453.1</v>
      </c>
      <c r="BR40" s="23">
        <v>1291.9000000000001</v>
      </c>
      <c r="BS40" s="37">
        <f t="shared" si="27"/>
        <v>0</v>
      </c>
      <c r="BT40" s="37">
        <f t="shared" si="28"/>
        <v>2</v>
      </c>
      <c r="BU40" s="10" t="s">
        <v>385</v>
      </c>
      <c r="BV40" s="50" t="str">
        <f t="shared" si="69"/>
        <v>0</v>
      </c>
      <c r="BW40" s="10" t="s">
        <v>384</v>
      </c>
      <c r="BX40" s="50" t="str">
        <f t="shared" si="30"/>
        <v>1</v>
      </c>
      <c r="BY40" s="10" t="s">
        <v>384</v>
      </c>
      <c r="BZ40" s="50" t="str">
        <f t="shared" si="31"/>
        <v>1</v>
      </c>
      <c r="CA40" s="10" t="s">
        <v>385</v>
      </c>
      <c r="CB40" s="50" t="str">
        <f t="shared" si="32"/>
        <v>0</v>
      </c>
      <c r="CC40" s="10" t="s">
        <v>385</v>
      </c>
      <c r="CD40" s="50" t="str">
        <f t="shared" si="33"/>
        <v>0</v>
      </c>
      <c r="CE40" s="10" t="s">
        <v>422</v>
      </c>
      <c r="CF40" s="50" t="str">
        <f t="shared" si="65"/>
        <v>1</v>
      </c>
      <c r="CG40" s="18">
        <f t="shared" si="64"/>
        <v>36</v>
      </c>
    </row>
    <row r="41" spans="1:86" s="44" customFormat="1" ht="34.15" customHeight="1" x14ac:dyDescent="0.2">
      <c r="A41" s="34">
        <v>37</v>
      </c>
      <c r="B41" s="43" t="s">
        <v>266</v>
      </c>
      <c r="C41" s="23">
        <v>15087.379000000001</v>
      </c>
      <c r="D41" s="23">
        <v>285</v>
      </c>
      <c r="E41" s="23">
        <v>15191</v>
      </c>
      <c r="F41" s="23">
        <v>285</v>
      </c>
      <c r="G41" s="37">
        <f t="shared" si="66"/>
        <v>99</v>
      </c>
      <c r="H41" s="37">
        <f t="shared" si="0"/>
        <v>5</v>
      </c>
      <c r="I41" s="9" t="s">
        <v>378</v>
      </c>
      <c r="J41" s="50" t="str">
        <f t="shared" si="67"/>
        <v>1</v>
      </c>
      <c r="K41" s="23">
        <v>7421</v>
      </c>
      <c r="L41" s="23">
        <v>18663.400000000001</v>
      </c>
      <c r="M41" s="37">
        <f t="shared" si="2"/>
        <v>151</v>
      </c>
      <c r="N41" s="37">
        <f t="shared" si="3"/>
        <v>0</v>
      </c>
      <c r="O41" s="8">
        <v>12401.5</v>
      </c>
      <c r="P41" s="8">
        <v>8807.7000000000007</v>
      </c>
      <c r="Q41" s="39">
        <f t="shared" si="4"/>
        <v>41</v>
      </c>
      <c r="R41" s="37">
        <f t="shared" si="5"/>
        <v>0</v>
      </c>
      <c r="S41" s="8">
        <v>0</v>
      </c>
      <c r="T41" s="37">
        <f t="shared" si="6"/>
        <v>1</v>
      </c>
      <c r="U41" s="8" t="s">
        <v>380</v>
      </c>
      <c r="V41" s="37" t="str">
        <f t="shared" si="7"/>
        <v>1</v>
      </c>
      <c r="W41" s="8">
        <v>565.9</v>
      </c>
      <c r="X41" s="8">
        <v>21914.1</v>
      </c>
      <c r="Y41" s="37">
        <f t="shared" si="8"/>
        <v>3</v>
      </c>
      <c r="Z41" s="37">
        <f t="shared" si="9"/>
        <v>3</v>
      </c>
      <c r="AA41" s="8">
        <v>0</v>
      </c>
      <c r="AB41" s="8">
        <v>18495.169999999998</v>
      </c>
      <c r="AC41" s="38">
        <f t="shared" si="10"/>
        <v>0</v>
      </c>
      <c r="AD41" s="37">
        <f t="shared" si="11"/>
        <v>2</v>
      </c>
      <c r="AE41" s="23">
        <v>0</v>
      </c>
      <c r="AF41" s="37">
        <f t="shared" si="12"/>
        <v>1</v>
      </c>
      <c r="AG41" s="8">
        <v>15163.619999999999</v>
      </c>
      <c r="AH41" s="8">
        <v>8138.05</v>
      </c>
      <c r="AI41" s="8">
        <v>18678.900000000001</v>
      </c>
      <c r="AJ41" s="8">
        <v>7421</v>
      </c>
      <c r="AK41" s="41">
        <f t="shared" si="13"/>
        <v>0</v>
      </c>
      <c r="AL41" s="41">
        <f t="shared" si="14"/>
        <v>3</v>
      </c>
      <c r="AM41" s="10" t="s">
        <v>378</v>
      </c>
      <c r="AN41" s="37" t="str">
        <f t="shared" si="15"/>
        <v>1</v>
      </c>
      <c r="AO41" s="10" t="s">
        <v>381</v>
      </c>
      <c r="AP41" s="37" t="str">
        <f t="shared" si="16"/>
        <v>0</v>
      </c>
      <c r="AQ41" s="23">
        <v>1804.82</v>
      </c>
      <c r="AR41" s="23">
        <v>3633.61</v>
      </c>
      <c r="AS41" s="23">
        <v>5244.63</v>
      </c>
      <c r="AT41" s="23">
        <v>5046.51</v>
      </c>
      <c r="AU41" s="40">
        <f t="shared" si="17"/>
        <v>42</v>
      </c>
      <c r="AV41" s="37">
        <f t="shared" si="18"/>
        <v>1</v>
      </c>
      <c r="AW41" s="10" t="s">
        <v>381</v>
      </c>
      <c r="AX41" s="37" t="str">
        <f t="shared" si="19"/>
        <v>1</v>
      </c>
      <c r="AY41" s="8">
        <v>22010.400000000001</v>
      </c>
      <c r="AZ41" s="8">
        <v>0</v>
      </c>
      <c r="BA41" s="8">
        <v>18495.169999999998</v>
      </c>
      <c r="BB41" s="37">
        <f t="shared" si="20"/>
        <v>119</v>
      </c>
      <c r="BC41" s="37">
        <f t="shared" si="21"/>
        <v>3</v>
      </c>
      <c r="BD41" s="7" t="s">
        <v>381</v>
      </c>
      <c r="BE41" s="37" t="str">
        <f t="shared" si="22"/>
        <v>1</v>
      </c>
      <c r="BF41" s="8">
        <v>0</v>
      </c>
      <c r="BG41" s="8">
        <v>18678.900000000001</v>
      </c>
      <c r="BH41" s="37">
        <f t="shared" si="23"/>
        <v>0</v>
      </c>
      <c r="BI41" s="37">
        <f t="shared" si="24"/>
        <v>5</v>
      </c>
      <c r="BJ41" s="23">
        <v>0</v>
      </c>
      <c r="BK41" s="23">
        <v>18398.82</v>
      </c>
      <c r="BL41" s="1">
        <f t="shared" si="25"/>
        <v>0</v>
      </c>
      <c r="BM41" s="37">
        <f t="shared" si="26"/>
        <v>5</v>
      </c>
      <c r="BN41" s="23">
        <v>0</v>
      </c>
      <c r="BO41" s="23">
        <v>6995.8000000000011</v>
      </c>
      <c r="BP41" s="23">
        <v>49.600000000000023</v>
      </c>
      <c r="BQ41" s="23">
        <v>11667.6</v>
      </c>
      <c r="BR41" s="23">
        <v>516.29999999999995</v>
      </c>
      <c r="BS41" s="37">
        <f t="shared" si="27"/>
        <v>0</v>
      </c>
      <c r="BT41" s="37">
        <f t="shared" si="28"/>
        <v>2</v>
      </c>
      <c r="BU41" s="10" t="s">
        <v>385</v>
      </c>
      <c r="BV41" s="50" t="str">
        <f t="shared" si="69"/>
        <v>0</v>
      </c>
      <c r="BW41" s="10" t="s">
        <v>384</v>
      </c>
      <c r="BX41" s="50" t="str">
        <f t="shared" si="30"/>
        <v>1</v>
      </c>
      <c r="BY41" s="10" t="s">
        <v>384</v>
      </c>
      <c r="BZ41" s="50" t="str">
        <f t="shared" si="31"/>
        <v>1</v>
      </c>
      <c r="CA41" s="10" t="s">
        <v>385</v>
      </c>
      <c r="CB41" s="50" t="str">
        <f t="shared" si="32"/>
        <v>0</v>
      </c>
      <c r="CC41" s="10" t="s">
        <v>385</v>
      </c>
      <c r="CD41" s="50" t="str">
        <f t="shared" si="33"/>
        <v>0</v>
      </c>
      <c r="CE41" s="10" t="s">
        <v>422</v>
      </c>
      <c r="CF41" s="50" t="str">
        <f t="shared" si="65"/>
        <v>1</v>
      </c>
      <c r="CG41" s="18">
        <f t="shared" si="64"/>
        <v>39</v>
      </c>
    </row>
    <row r="42" spans="1:86" s="44" customFormat="1" ht="34.15" customHeight="1" x14ac:dyDescent="0.2">
      <c r="A42" s="34">
        <v>38</v>
      </c>
      <c r="B42" s="43" t="s">
        <v>37</v>
      </c>
      <c r="C42" s="23">
        <v>8855.59</v>
      </c>
      <c r="D42" s="23">
        <v>109.4</v>
      </c>
      <c r="E42" s="23">
        <v>9179.26</v>
      </c>
      <c r="F42" s="23">
        <v>109.4</v>
      </c>
      <c r="G42" s="37">
        <f t="shared" si="66"/>
        <v>96</v>
      </c>
      <c r="H42" s="37">
        <f t="shared" si="0"/>
        <v>5</v>
      </c>
      <c r="I42" s="9" t="s">
        <v>378</v>
      </c>
      <c r="J42" s="50" t="str">
        <f t="shared" si="67"/>
        <v>1</v>
      </c>
      <c r="K42" s="23">
        <v>5043</v>
      </c>
      <c r="L42" s="23">
        <v>11365.2</v>
      </c>
      <c r="M42" s="37">
        <f t="shared" si="2"/>
        <v>125</v>
      </c>
      <c r="N42" s="37">
        <f t="shared" si="3"/>
        <v>0</v>
      </c>
      <c r="O42" s="8">
        <v>7949.59</v>
      </c>
      <c r="P42" s="8">
        <v>6732.42</v>
      </c>
      <c r="Q42" s="39">
        <f t="shared" si="4"/>
        <v>18</v>
      </c>
      <c r="R42" s="37">
        <f t="shared" si="5"/>
        <v>3</v>
      </c>
      <c r="S42" s="8">
        <v>0</v>
      </c>
      <c r="T42" s="37">
        <f t="shared" si="6"/>
        <v>1</v>
      </c>
      <c r="U42" s="8" t="s">
        <v>380</v>
      </c>
      <c r="V42" s="37" t="str">
        <f t="shared" si="7"/>
        <v>1</v>
      </c>
      <c r="W42" s="8">
        <v>1197.4000000000001</v>
      </c>
      <c r="X42" s="8">
        <v>13894</v>
      </c>
      <c r="Y42" s="37">
        <f t="shared" si="8"/>
        <v>9</v>
      </c>
      <c r="Z42" s="37">
        <f t="shared" si="9"/>
        <v>2</v>
      </c>
      <c r="AA42" s="8">
        <v>0</v>
      </c>
      <c r="AB42" s="8">
        <v>10449.343999999999</v>
      </c>
      <c r="AC42" s="38">
        <f t="shared" si="10"/>
        <v>0</v>
      </c>
      <c r="AD42" s="37">
        <f t="shared" si="11"/>
        <v>2</v>
      </c>
      <c r="AE42" s="23">
        <v>0</v>
      </c>
      <c r="AF42" s="37">
        <f t="shared" si="12"/>
        <v>1</v>
      </c>
      <c r="AG42" s="8">
        <v>7619.5129999999999</v>
      </c>
      <c r="AH42" s="8">
        <v>5542.2199999999993</v>
      </c>
      <c r="AI42" s="8">
        <v>11365.2</v>
      </c>
      <c r="AJ42" s="8">
        <v>5043</v>
      </c>
      <c r="AK42" s="41">
        <f t="shared" si="13"/>
        <v>0</v>
      </c>
      <c r="AL42" s="41">
        <f t="shared" si="14"/>
        <v>3</v>
      </c>
      <c r="AM42" s="10" t="s">
        <v>378</v>
      </c>
      <c r="AN42" s="37" t="str">
        <f t="shared" si="15"/>
        <v>1</v>
      </c>
      <c r="AO42" s="10" t="s">
        <v>381</v>
      </c>
      <c r="AP42" s="37" t="str">
        <f t="shared" si="16"/>
        <v>0</v>
      </c>
      <c r="AQ42" s="23">
        <v>1841.96</v>
      </c>
      <c r="AR42" s="23">
        <v>1532.056</v>
      </c>
      <c r="AS42" s="23">
        <v>2482.16</v>
      </c>
      <c r="AT42" s="23">
        <v>2960.73</v>
      </c>
      <c r="AU42" s="40">
        <f t="shared" si="17"/>
        <v>52</v>
      </c>
      <c r="AV42" s="37">
        <f t="shared" si="18"/>
        <v>0</v>
      </c>
      <c r="AW42" s="10" t="s">
        <v>381</v>
      </c>
      <c r="AX42" s="37" t="str">
        <f t="shared" si="19"/>
        <v>1</v>
      </c>
      <c r="AY42" s="8">
        <v>14195.1</v>
      </c>
      <c r="AZ42" s="8">
        <v>0</v>
      </c>
      <c r="BA42" s="8">
        <v>10449.34</v>
      </c>
      <c r="BB42" s="37">
        <f t="shared" si="20"/>
        <v>136</v>
      </c>
      <c r="BC42" s="37">
        <f t="shared" si="21"/>
        <v>3</v>
      </c>
      <c r="BD42" s="7" t="s">
        <v>381</v>
      </c>
      <c r="BE42" s="37" t="str">
        <f t="shared" si="22"/>
        <v>1</v>
      </c>
      <c r="BF42" s="8">
        <v>0</v>
      </c>
      <c r="BG42" s="8">
        <v>11365.2</v>
      </c>
      <c r="BH42" s="37">
        <f t="shared" si="23"/>
        <v>0</v>
      </c>
      <c r="BI42" s="37">
        <f t="shared" si="24"/>
        <v>5</v>
      </c>
      <c r="BJ42" s="23">
        <v>0</v>
      </c>
      <c r="BK42" s="23">
        <v>10148.23</v>
      </c>
      <c r="BL42" s="1">
        <f t="shared" si="25"/>
        <v>0</v>
      </c>
      <c r="BM42" s="37">
        <f t="shared" si="26"/>
        <v>5</v>
      </c>
      <c r="BN42" s="23">
        <v>0</v>
      </c>
      <c r="BO42" s="23">
        <v>5871.1</v>
      </c>
      <c r="BP42" s="23">
        <v>162.30000000000018</v>
      </c>
      <c r="BQ42" s="23">
        <v>5494.1</v>
      </c>
      <c r="BR42" s="23">
        <v>1035.0999999999999</v>
      </c>
      <c r="BS42" s="37">
        <f t="shared" si="27"/>
        <v>0</v>
      </c>
      <c r="BT42" s="37">
        <f t="shared" si="28"/>
        <v>2</v>
      </c>
      <c r="BU42" s="10" t="s">
        <v>385</v>
      </c>
      <c r="BV42" s="50" t="str">
        <f t="shared" si="69"/>
        <v>0</v>
      </c>
      <c r="BW42" s="10" t="s">
        <v>384</v>
      </c>
      <c r="BX42" s="50" t="str">
        <f t="shared" si="30"/>
        <v>1</v>
      </c>
      <c r="BY42" s="10" t="s">
        <v>384</v>
      </c>
      <c r="BZ42" s="50" t="str">
        <f t="shared" si="31"/>
        <v>1</v>
      </c>
      <c r="CA42" s="10" t="s">
        <v>385</v>
      </c>
      <c r="CB42" s="50" t="str">
        <f t="shared" si="32"/>
        <v>0</v>
      </c>
      <c r="CC42" s="10" t="s">
        <v>385</v>
      </c>
      <c r="CD42" s="50" t="str">
        <f t="shared" si="33"/>
        <v>0</v>
      </c>
      <c r="CE42" s="10" t="s">
        <v>422</v>
      </c>
      <c r="CF42" s="50" t="str">
        <f t="shared" si="65"/>
        <v>1</v>
      </c>
      <c r="CG42" s="18">
        <f t="shared" si="64"/>
        <v>40</v>
      </c>
    </row>
    <row r="43" spans="1:86" s="44" customFormat="1" ht="34.15" customHeight="1" x14ac:dyDescent="0.2">
      <c r="A43" s="34">
        <v>39</v>
      </c>
      <c r="B43" s="43" t="s">
        <v>274</v>
      </c>
      <c r="C43" s="23">
        <v>5750.05</v>
      </c>
      <c r="D43" s="23">
        <v>70</v>
      </c>
      <c r="E43" s="23">
        <v>5853.62</v>
      </c>
      <c r="F43" s="23">
        <v>70</v>
      </c>
      <c r="G43" s="37">
        <f t="shared" si="66"/>
        <v>98</v>
      </c>
      <c r="H43" s="37">
        <f t="shared" si="0"/>
        <v>5</v>
      </c>
      <c r="I43" s="9" t="s">
        <v>378</v>
      </c>
      <c r="J43" s="50" t="str">
        <f t="shared" si="67"/>
        <v>1</v>
      </c>
      <c r="K43" s="23">
        <v>1079</v>
      </c>
      <c r="L43" s="23">
        <v>1194.0999999999999</v>
      </c>
      <c r="M43" s="37">
        <f t="shared" si="2"/>
        <v>11</v>
      </c>
      <c r="N43" s="37">
        <f t="shared" si="3"/>
        <v>4</v>
      </c>
      <c r="O43" s="8">
        <v>4624.05</v>
      </c>
      <c r="P43" s="8">
        <v>3623</v>
      </c>
      <c r="Q43" s="39">
        <f t="shared" si="4"/>
        <v>28</v>
      </c>
      <c r="R43" s="37">
        <f t="shared" si="5"/>
        <v>1</v>
      </c>
      <c r="S43" s="8">
        <v>0</v>
      </c>
      <c r="T43" s="37">
        <f t="shared" si="6"/>
        <v>1</v>
      </c>
      <c r="U43" s="8" t="s">
        <v>380</v>
      </c>
      <c r="V43" s="37" t="str">
        <f t="shared" si="7"/>
        <v>1</v>
      </c>
      <c r="W43" s="8">
        <v>2659.1</v>
      </c>
      <c r="X43" s="8">
        <v>5529.7</v>
      </c>
      <c r="Y43" s="37">
        <f t="shared" si="8"/>
        <v>48</v>
      </c>
      <c r="Z43" s="37">
        <f t="shared" si="9"/>
        <v>1</v>
      </c>
      <c r="AA43" s="8">
        <v>0</v>
      </c>
      <c r="AB43" s="8">
        <v>5509.2330000000002</v>
      </c>
      <c r="AC43" s="38">
        <f t="shared" si="10"/>
        <v>0</v>
      </c>
      <c r="AD43" s="37">
        <f t="shared" si="11"/>
        <v>2</v>
      </c>
      <c r="AE43" s="23">
        <v>0</v>
      </c>
      <c r="AF43" s="37">
        <f t="shared" si="12"/>
        <v>1</v>
      </c>
      <c r="AG43" s="8">
        <v>1082.8599999999997</v>
      </c>
      <c r="AH43" s="8">
        <v>1184.8000000000002</v>
      </c>
      <c r="AI43" s="8">
        <v>1199.7</v>
      </c>
      <c r="AJ43" s="8">
        <v>1079</v>
      </c>
      <c r="AK43" s="41">
        <f t="shared" si="13"/>
        <v>0</v>
      </c>
      <c r="AL43" s="41">
        <f t="shared" si="14"/>
        <v>3</v>
      </c>
      <c r="AM43" s="10" t="s">
        <v>378</v>
      </c>
      <c r="AN43" s="37" t="str">
        <f t="shared" si="15"/>
        <v>1</v>
      </c>
      <c r="AO43" s="10" t="s">
        <v>381</v>
      </c>
      <c r="AP43" s="37" t="str">
        <f t="shared" si="16"/>
        <v>0</v>
      </c>
      <c r="AQ43" s="23">
        <v>558.83000000000004</v>
      </c>
      <c r="AR43" s="23">
        <v>828.84</v>
      </c>
      <c r="AS43" s="23">
        <v>1144.55</v>
      </c>
      <c r="AT43" s="23">
        <v>1209.78</v>
      </c>
      <c r="AU43" s="40">
        <f t="shared" si="17"/>
        <v>43</v>
      </c>
      <c r="AV43" s="37">
        <f t="shared" si="18"/>
        <v>1</v>
      </c>
      <c r="AW43" s="10" t="s">
        <v>381</v>
      </c>
      <c r="AX43" s="37" t="str">
        <f t="shared" si="19"/>
        <v>1</v>
      </c>
      <c r="AY43" s="8">
        <v>5626</v>
      </c>
      <c r="AZ43" s="8">
        <v>0</v>
      </c>
      <c r="BA43" s="8">
        <v>5509.23</v>
      </c>
      <c r="BB43" s="37">
        <f t="shared" si="20"/>
        <v>102</v>
      </c>
      <c r="BC43" s="37">
        <f t="shared" si="21"/>
        <v>3</v>
      </c>
      <c r="BD43" s="7" t="s">
        <v>381</v>
      </c>
      <c r="BE43" s="37" t="str">
        <f t="shared" si="22"/>
        <v>1</v>
      </c>
      <c r="BF43" s="8">
        <v>0</v>
      </c>
      <c r="BG43" s="8">
        <v>1199.7</v>
      </c>
      <c r="BH43" s="37">
        <f t="shared" si="23"/>
        <v>0</v>
      </c>
      <c r="BI43" s="37">
        <f t="shared" si="24"/>
        <v>5</v>
      </c>
      <c r="BJ43" s="23">
        <v>0</v>
      </c>
      <c r="BK43" s="23">
        <v>5412.88</v>
      </c>
      <c r="BL43" s="1">
        <f t="shared" si="25"/>
        <v>0</v>
      </c>
      <c r="BM43" s="37">
        <f t="shared" si="26"/>
        <v>5</v>
      </c>
      <c r="BN43" s="23">
        <v>0</v>
      </c>
      <c r="BO43" s="23">
        <v>79.599999999999909</v>
      </c>
      <c r="BP43" s="23">
        <v>444.29999999999973</v>
      </c>
      <c r="BQ43" s="23">
        <v>1114.5</v>
      </c>
      <c r="BR43" s="23">
        <v>2214.8000000000002</v>
      </c>
      <c r="BS43" s="37">
        <f t="shared" si="27"/>
        <v>0</v>
      </c>
      <c r="BT43" s="37">
        <f t="shared" si="28"/>
        <v>2</v>
      </c>
      <c r="BU43" s="10" t="s">
        <v>385</v>
      </c>
      <c r="BV43" s="50" t="str">
        <f t="shared" si="69"/>
        <v>0</v>
      </c>
      <c r="BW43" s="10" t="s">
        <v>384</v>
      </c>
      <c r="BX43" s="50" t="str">
        <f t="shared" si="30"/>
        <v>1</v>
      </c>
      <c r="BY43" s="10" t="s">
        <v>384</v>
      </c>
      <c r="BZ43" s="50" t="str">
        <f t="shared" si="31"/>
        <v>1</v>
      </c>
      <c r="CA43" s="10" t="s">
        <v>385</v>
      </c>
      <c r="CB43" s="50" t="str">
        <f t="shared" si="32"/>
        <v>0</v>
      </c>
      <c r="CC43" s="10" t="s">
        <v>385</v>
      </c>
      <c r="CD43" s="50" t="str">
        <f t="shared" si="33"/>
        <v>0</v>
      </c>
      <c r="CE43" s="10" t="s">
        <v>422</v>
      </c>
      <c r="CF43" s="50" t="str">
        <f t="shared" si="65"/>
        <v>1</v>
      </c>
      <c r="CG43" s="18">
        <f t="shared" si="64"/>
        <v>42</v>
      </c>
    </row>
    <row r="44" spans="1:86" s="44" customFormat="1" ht="34.15" customHeight="1" x14ac:dyDescent="0.2">
      <c r="A44" s="34">
        <v>40</v>
      </c>
      <c r="B44" s="43" t="s">
        <v>30</v>
      </c>
      <c r="C44" s="23">
        <v>6891.22</v>
      </c>
      <c r="D44" s="23">
        <v>94</v>
      </c>
      <c r="E44" s="23">
        <v>6994.79</v>
      </c>
      <c r="F44" s="23">
        <v>94</v>
      </c>
      <c r="G44" s="37">
        <f t="shared" si="66"/>
        <v>98</v>
      </c>
      <c r="H44" s="37">
        <f t="shared" si="0"/>
        <v>5</v>
      </c>
      <c r="I44" s="9" t="s">
        <v>378</v>
      </c>
      <c r="J44" s="50" t="str">
        <f t="shared" si="67"/>
        <v>1</v>
      </c>
      <c r="K44" s="23">
        <v>2121</v>
      </c>
      <c r="L44" s="23">
        <v>2266.6999999999998</v>
      </c>
      <c r="M44" s="37">
        <f t="shared" si="2"/>
        <v>7</v>
      </c>
      <c r="N44" s="37">
        <f t="shared" si="3"/>
        <v>5</v>
      </c>
      <c r="O44" s="8">
        <v>5478.32</v>
      </c>
      <c r="P44" s="8">
        <v>4420.3999999999996</v>
      </c>
      <c r="Q44" s="39">
        <f t="shared" si="4"/>
        <v>24</v>
      </c>
      <c r="R44" s="37">
        <f t="shared" si="5"/>
        <v>2</v>
      </c>
      <c r="S44" s="8">
        <v>0</v>
      </c>
      <c r="T44" s="37">
        <f t="shared" si="6"/>
        <v>1</v>
      </c>
      <c r="U44" s="8" t="s">
        <v>380</v>
      </c>
      <c r="V44" s="37" t="str">
        <f t="shared" si="7"/>
        <v>1</v>
      </c>
      <c r="W44" s="8">
        <v>2188.9</v>
      </c>
      <c r="X44" s="8">
        <v>6140</v>
      </c>
      <c r="Y44" s="37">
        <f t="shared" si="8"/>
        <v>36</v>
      </c>
      <c r="Z44" s="37">
        <f t="shared" si="9"/>
        <v>1</v>
      </c>
      <c r="AA44" s="8">
        <v>0</v>
      </c>
      <c r="AB44" s="8">
        <v>7012.33</v>
      </c>
      <c r="AC44" s="38">
        <f t="shared" si="10"/>
        <v>0</v>
      </c>
      <c r="AD44" s="37">
        <f t="shared" si="11"/>
        <v>2</v>
      </c>
      <c r="AE44" s="23">
        <v>0</v>
      </c>
      <c r="AF44" s="37">
        <f t="shared" si="12"/>
        <v>1</v>
      </c>
      <c r="AG44" s="8">
        <v>3049.69</v>
      </c>
      <c r="AH44" s="8">
        <v>2224.8700000000003</v>
      </c>
      <c r="AI44" s="8">
        <v>2270.1999999999998</v>
      </c>
      <c r="AJ44" s="8">
        <v>2121</v>
      </c>
      <c r="AK44" s="41">
        <f t="shared" si="13"/>
        <v>22</v>
      </c>
      <c r="AL44" s="41">
        <f t="shared" si="14"/>
        <v>0</v>
      </c>
      <c r="AM44" s="10" t="s">
        <v>378</v>
      </c>
      <c r="AN44" s="37" t="str">
        <f t="shared" si="15"/>
        <v>1</v>
      </c>
      <c r="AO44" s="10" t="s">
        <v>381</v>
      </c>
      <c r="AP44" s="37" t="str">
        <f t="shared" si="16"/>
        <v>0</v>
      </c>
      <c r="AQ44" s="23">
        <v>1021.19</v>
      </c>
      <c r="AR44" s="23">
        <v>1027.1199999999999</v>
      </c>
      <c r="AS44" s="23">
        <v>1274.97</v>
      </c>
      <c r="AT44" s="23">
        <v>1915.34</v>
      </c>
      <c r="AU44" s="40">
        <f t="shared" si="17"/>
        <v>73</v>
      </c>
      <c r="AV44" s="37">
        <f t="shared" si="18"/>
        <v>0</v>
      </c>
      <c r="AW44" s="10" t="s">
        <v>381</v>
      </c>
      <c r="AX44" s="37" t="str">
        <f t="shared" si="19"/>
        <v>1</v>
      </c>
      <c r="AY44" s="8">
        <v>6236.4</v>
      </c>
      <c r="AZ44" s="8">
        <v>776</v>
      </c>
      <c r="BA44" s="8">
        <v>7012.32</v>
      </c>
      <c r="BB44" s="37">
        <f t="shared" si="20"/>
        <v>100</v>
      </c>
      <c r="BC44" s="37">
        <f t="shared" si="21"/>
        <v>3</v>
      </c>
      <c r="BD44" s="7" t="s">
        <v>381</v>
      </c>
      <c r="BE44" s="37" t="str">
        <f t="shared" si="22"/>
        <v>1</v>
      </c>
      <c r="BF44" s="8">
        <v>0</v>
      </c>
      <c r="BG44" s="8">
        <v>2270.1999999999998</v>
      </c>
      <c r="BH44" s="37">
        <f t="shared" si="23"/>
        <v>0</v>
      </c>
      <c r="BI44" s="37">
        <f t="shared" si="24"/>
        <v>5</v>
      </c>
      <c r="BJ44" s="23">
        <v>0</v>
      </c>
      <c r="BK44" s="23">
        <v>6915.97</v>
      </c>
      <c r="BL44" s="1">
        <f t="shared" si="25"/>
        <v>0</v>
      </c>
      <c r="BM44" s="37">
        <f t="shared" si="26"/>
        <v>5</v>
      </c>
      <c r="BN44" s="23">
        <v>0</v>
      </c>
      <c r="BO44" s="23">
        <v>43.299999999999727</v>
      </c>
      <c r="BP44" s="23">
        <v>192.80000000000018</v>
      </c>
      <c r="BQ44" s="23">
        <v>2223.4</v>
      </c>
      <c r="BR44" s="23">
        <v>1996.1</v>
      </c>
      <c r="BS44" s="37">
        <f t="shared" si="27"/>
        <v>0</v>
      </c>
      <c r="BT44" s="37">
        <f t="shared" si="28"/>
        <v>2</v>
      </c>
      <c r="BU44" s="10" t="s">
        <v>385</v>
      </c>
      <c r="BV44" s="50" t="str">
        <f t="shared" si="69"/>
        <v>0</v>
      </c>
      <c r="BW44" s="10" t="s">
        <v>384</v>
      </c>
      <c r="BX44" s="50" t="str">
        <f t="shared" si="30"/>
        <v>1</v>
      </c>
      <c r="BY44" s="10" t="s">
        <v>384</v>
      </c>
      <c r="BZ44" s="50" t="str">
        <f t="shared" si="31"/>
        <v>1</v>
      </c>
      <c r="CA44" s="10" t="s">
        <v>385</v>
      </c>
      <c r="CB44" s="50" t="str">
        <f t="shared" si="32"/>
        <v>0</v>
      </c>
      <c r="CC44" s="10" t="s">
        <v>385</v>
      </c>
      <c r="CD44" s="50" t="str">
        <f t="shared" si="33"/>
        <v>0</v>
      </c>
      <c r="CE44" s="10" t="s">
        <v>422</v>
      </c>
      <c r="CF44" s="50" t="str">
        <f t="shared" si="65"/>
        <v>1</v>
      </c>
      <c r="CG44" s="18">
        <f t="shared" si="64"/>
        <v>40</v>
      </c>
    </row>
    <row r="45" spans="1:86" s="44" customFormat="1" ht="34.15" customHeight="1" x14ac:dyDescent="0.2">
      <c r="A45" s="34">
        <v>41</v>
      </c>
      <c r="B45" s="43" t="s">
        <v>361</v>
      </c>
      <c r="C45" s="23">
        <v>8132</v>
      </c>
      <c r="D45" s="23">
        <v>26.4</v>
      </c>
      <c r="E45" s="23">
        <v>8235.5740000000005</v>
      </c>
      <c r="F45" s="23">
        <v>26.4</v>
      </c>
      <c r="G45" s="37">
        <f t="shared" si="66"/>
        <v>99</v>
      </c>
      <c r="H45" s="37">
        <f t="shared" si="0"/>
        <v>5</v>
      </c>
      <c r="I45" s="9" t="s">
        <v>378</v>
      </c>
      <c r="J45" s="50" t="str">
        <f t="shared" si="67"/>
        <v>1</v>
      </c>
      <c r="K45" s="23">
        <v>1648.3</v>
      </c>
      <c r="L45" s="23">
        <v>3093.8</v>
      </c>
      <c r="M45" s="37">
        <f t="shared" si="2"/>
        <v>88</v>
      </c>
      <c r="N45" s="37">
        <f t="shared" si="3"/>
        <v>0</v>
      </c>
      <c r="O45" s="8">
        <v>6550.1</v>
      </c>
      <c r="P45" s="8">
        <v>5539.1</v>
      </c>
      <c r="Q45" s="39">
        <f t="shared" si="4"/>
        <v>18</v>
      </c>
      <c r="R45" s="37">
        <f t="shared" si="5"/>
        <v>3</v>
      </c>
      <c r="S45" s="8">
        <v>0</v>
      </c>
      <c r="T45" s="37">
        <f t="shared" si="6"/>
        <v>1</v>
      </c>
      <c r="U45" s="8" t="s">
        <v>380</v>
      </c>
      <c r="V45" s="37" t="str">
        <f t="shared" si="7"/>
        <v>1</v>
      </c>
      <c r="W45" s="8">
        <v>3716.1</v>
      </c>
      <c r="X45" s="8">
        <v>9532.7999999999993</v>
      </c>
      <c r="Y45" s="37">
        <f t="shared" si="8"/>
        <v>39</v>
      </c>
      <c r="Z45" s="37">
        <f t="shared" si="9"/>
        <v>1</v>
      </c>
      <c r="AA45" s="8">
        <v>0</v>
      </c>
      <c r="AB45" s="8">
        <v>8877.0400000000009</v>
      </c>
      <c r="AC45" s="38">
        <f t="shared" si="10"/>
        <v>0</v>
      </c>
      <c r="AD45" s="37">
        <f t="shared" si="11"/>
        <v>2</v>
      </c>
      <c r="AE45" s="23">
        <v>0</v>
      </c>
      <c r="AF45" s="37">
        <f t="shared" si="12"/>
        <v>1</v>
      </c>
      <c r="AG45" s="8">
        <v>2342.578</v>
      </c>
      <c r="AH45" s="8">
        <v>1728.6600000000003</v>
      </c>
      <c r="AI45" s="8">
        <v>3093.8</v>
      </c>
      <c r="AJ45" s="8">
        <v>1648.3</v>
      </c>
      <c r="AK45" s="41">
        <f t="shared" si="13"/>
        <v>0</v>
      </c>
      <c r="AL45" s="41">
        <f t="shared" si="14"/>
        <v>3</v>
      </c>
      <c r="AM45" s="10" t="s">
        <v>378</v>
      </c>
      <c r="AN45" s="37" t="str">
        <f t="shared" si="15"/>
        <v>1</v>
      </c>
      <c r="AO45" s="10" t="s">
        <v>381</v>
      </c>
      <c r="AP45" s="37" t="str">
        <f t="shared" si="16"/>
        <v>0</v>
      </c>
      <c r="AQ45" s="23">
        <v>1102.029</v>
      </c>
      <c r="AR45" s="23">
        <v>1258.6600000000001</v>
      </c>
      <c r="AS45" s="23">
        <v>1435.53</v>
      </c>
      <c r="AT45" s="23">
        <v>2262.4079999999999</v>
      </c>
      <c r="AU45" s="40">
        <f t="shared" si="17"/>
        <v>79</v>
      </c>
      <c r="AV45" s="37">
        <f t="shared" si="18"/>
        <v>0</v>
      </c>
      <c r="AW45" s="10" t="s">
        <v>381</v>
      </c>
      <c r="AX45" s="37" t="str">
        <f t="shared" si="19"/>
        <v>1</v>
      </c>
      <c r="AY45" s="8">
        <v>9629.1</v>
      </c>
      <c r="AZ45" s="8">
        <v>0</v>
      </c>
      <c r="BA45" s="8">
        <v>8877.0400000000009</v>
      </c>
      <c r="BB45" s="37">
        <f t="shared" si="20"/>
        <v>108</v>
      </c>
      <c r="BC45" s="37">
        <f t="shared" si="21"/>
        <v>3</v>
      </c>
      <c r="BD45" s="7" t="s">
        <v>381</v>
      </c>
      <c r="BE45" s="37" t="str">
        <f t="shared" si="22"/>
        <v>1</v>
      </c>
      <c r="BF45" s="8">
        <v>0</v>
      </c>
      <c r="BG45" s="8">
        <v>3093.8</v>
      </c>
      <c r="BH45" s="37">
        <f t="shared" si="23"/>
        <v>0</v>
      </c>
      <c r="BI45" s="37">
        <f t="shared" si="24"/>
        <v>5</v>
      </c>
      <c r="BJ45" s="23">
        <v>0</v>
      </c>
      <c r="BK45" s="23">
        <v>8780.69</v>
      </c>
      <c r="BL45" s="1">
        <f t="shared" si="25"/>
        <v>0</v>
      </c>
      <c r="BM45" s="37">
        <f t="shared" si="26"/>
        <v>5</v>
      </c>
      <c r="BN45" s="23">
        <v>0</v>
      </c>
      <c r="BO45" s="23">
        <v>1516.2000000000003</v>
      </c>
      <c r="BP45" s="23">
        <v>127</v>
      </c>
      <c r="BQ45" s="23">
        <v>1577.6</v>
      </c>
      <c r="BR45" s="23">
        <v>3589.1</v>
      </c>
      <c r="BS45" s="37">
        <f t="shared" si="27"/>
        <v>0</v>
      </c>
      <c r="BT45" s="37">
        <f t="shared" si="28"/>
        <v>2</v>
      </c>
      <c r="BU45" s="10" t="s">
        <v>385</v>
      </c>
      <c r="BV45" s="50" t="str">
        <f t="shared" si="69"/>
        <v>0</v>
      </c>
      <c r="BW45" s="10" t="s">
        <v>384</v>
      </c>
      <c r="BX45" s="50" t="str">
        <f t="shared" si="30"/>
        <v>1</v>
      </c>
      <c r="BY45" s="10" t="s">
        <v>384</v>
      </c>
      <c r="BZ45" s="50" t="str">
        <f t="shared" si="31"/>
        <v>1</v>
      </c>
      <c r="CA45" s="10" t="s">
        <v>385</v>
      </c>
      <c r="CB45" s="50" t="str">
        <f t="shared" si="32"/>
        <v>0</v>
      </c>
      <c r="CC45" s="10" t="s">
        <v>385</v>
      </c>
      <c r="CD45" s="50" t="str">
        <f t="shared" si="33"/>
        <v>0</v>
      </c>
      <c r="CE45" s="10" t="s">
        <v>422</v>
      </c>
      <c r="CF45" s="50" t="str">
        <f t="shared" si="65"/>
        <v>1</v>
      </c>
      <c r="CG45" s="18">
        <f t="shared" si="64"/>
        <v>39</v>
      </c>
    </row>
    <row r="46" spans="1:86" s="44" customFormat="1" ht="34.15" customHeight="1" x14ac:dyDescent="0.2">
      <c r="A46" s="34">
        <v>42</v>
      </c>
      <c r="B46" s="35" t="s">
        <v>40</v>
      </c>
      <c r="C46" s="23">
        <v>440095.3</v>
      </c>
      <c r="D46" s="23">
        <v>0</v>
      </c>
      <c r="E46" s="23">
        <v>444371.7</v>
      </c>
      <c r="F46" s="23">
        <v>1392.7</v>
      </c>
      <c r="G46" s="37">
        <f t="shared" si="66"/>
        <v>99</v>
      </c>
      <c r="H46" s="37">
        <f t="shared" si="0"/>
        <v>5</v>
      </c>
      <c r="I46" s="9" t="s">
        <v>378</v>
      </c>
      <c r="J46" s="50" t="str">
        <f t="shared" si="67"/>
        <v>1</v>
      </c>
      <c r="K46" s="23">
        <v>115497.4</v>
      </c>
      <c r="L46" s="23">
        <v>118689.9</v>
      </c>
      <c r="M46" s="37">
        <f t="shared" si="2"/>
        <v>3</v>
      </c>
      <c r="N46" s="37">
        <f t="shared" si="3"/>
        <v>5</v>
      </c>
      <c r="O46" s="8">
        <v>155422.20000000001</v>
      </c>
      <c r="P46" s="8">
        <v>126740.4</v>
      </c>
      <c r="Q46" s="39">
        <f t="shared" si="4"/>
        <v>23</v>
      </c>
      <c r="R46" s="37">
        <f t="shared" si="5"/>
        <v>2</v>
      </c>
      <c r="S46" s="8">
        <v>0</v>
      </c>
      <c r="T46" s="37">
        <f t="shared" si="6"/>
        <v>1</v>
      </c>
      <c r="U46" s="8" t="s">
        <v>380</v>
      </c>
      <c r="V46" s="37" t="str">
        <f t="shared" si="7"/>
        <v>1</v>
      </c>
      <c r="W46" s="8">
        <v>89197</v>
      </c>
      <c r="X46" s="8">
        <v>232506.1</v>
      </c>
      <c r="Y46" s="37">
        <f t="shared" si="8"/>
        <v>38</v>
      </c>
      <c r="Z46" s="37">
        <f t="shared" si="9"/>
        <v>1</v>
      </c>
      <c r="AA46" s="8">
        <v>0</v>
      </c>
      <c r="AB46" s="8">
        <v>412760.5</v>
      </c>
      <c r="AC46" s="38">
        <f t="shared" si="10"/>
        <v>0</v>
      </c>
      <c r="AD46" s="37">
        <f t="shared" si="11"/>
        <v>2</v>
      </c>
      <c r="AE46" s="23">
        <v>0</v>
      </c>
      <c r="AF46" s="37">
        <f t="shared" si="12"/>
        <v>1</v>
      </c>
      <c r="AG46" s="8">
        <v>116811.1</v>
      </c>
      <c r="AH46" s="8">
        <v>119397.4</v>
      </c>
      <c r="AI46" s="8">
        <v>118651.5</v>
      </c>
      <c r="AJ46" s="8">
        <v>115497.4</v>
      </c>
      <c r="AK46" s="41">
        <f t="shared" si="13"/>
        <v>0</v>
      </c>
      <c r="AL46" s="41">
        <f t="shared" si="14"/>
        <v>3</v>
      </c>
      <c r="AM46" s="10" t="s">
        <v>378</v>
      </c>
      <c r="AN46" s="37" t="str">
        <f t="shared" si="15"/>
        <v>1</v>
      </c>
      <c r="AO46" s="10" t="s">
        <v>380</v>
      </c>
      <c r="AP46" s="37" t="str">
        <f t="shared" si="16"/>
        <v>1</v>
      </c>
      <c r="AQ46" s="23">
        <v>32940.199999999997</v>
      </c>
      <c r="AR46" s="23">
        <v>31835.200000000001</v>
      </c>
      <c r="AS46" s="23">
        <v>32550.799999999999</v>
      </c>
      <c r="AT46" s="23">
        <v>33373.599999999999</v>
      </c>
      <c r="AU46" s="40">
        <f t="shared" si="17"/>
        <v>3</v>
      </c>
      <c r="AV46" s="37">
        <f t="shared" si="18"/>
        <v>5</v>
      </c>
      <c r="AW46" s="8" t="s">
        <v>381</v>
      </c>
      <c r="AX46" s="37" t="str">
        <f t="shared" si="19"/>
        <v>1</v>
      </c>
      <c r="AY46" s="8">
        <v>481419.5</v>
      </c>
      <c r="AZ46" s="8">
        <v>0</v>
      </c>
      <c r="BA46" s="8">
        <v>412760.5</v>
      </c>
      <c r="BB46" s="37">
        <f t="shared" si="20"/>
        <v>117</v>
      </c>
      <c r="BC46" s="37">
        <f t="shared" si="21"/>
        <v>3</v>
      </c>
      <c r="BD46" s="7" t="s">
        <v>381</v>
      </c>
      <c r="BE46" s="37" t="str">
        <f t="shared" si="22"/>
        <v>1</v>
      </c>
      <c r="BF46" s="8">
        <v>11258</v>
      </c>
      <c r="BG46" s="8">
        <v>43875.4</v>
      </c>
      <c r="BH46" s="37">
        <f t="shared" si="23"/>
        <v>26</v>
      </c>
      <c r="BI46" s="37">
        <f t="shared" si="24"/>
        <v>3</v>
      </c>
      <c r="BJ46" s="23">
        <v>86.9</v>
      </c>
      <c r="BK46" s="23">
        <v>163847.1</v>
      </c>
      <c r="BL46" s="1">
        <f t="shared" si="25"/>
        <v>0</v>
      </c>
      <c r="BM46" s="37">
        <f t="shared" si="26"/>
        <v>5</v>
      </c>
      <c r="BN46" s="23">
        <v>-42248</v>
      </c>
      <c r="BO46" s="23">
        <v>12849.099999999991</v>
      </c>
      <c r="BP46" s="23">
        <v>1533.7000000000007</v>
      </c>
      <c r="BQ46" s="23">
        <v>105840.8</v>
      </c>
      <c r="BR46" s="23">
        <v>12849.3</v>
      </c>
      <c r="BS46" s="37">
        <f t="shared" si="27"/>
        <v>0</v>
      </c>
      <c r="BT46" s="37">
        <f t="shared" si="28"/>
        <v>2</v>
      </c>
      <c r="BU46" s="10" t="s">
        <v>384</v>
      </c>
      <c r="BV46" s="50" t="str">
        <f t="shared" si="69"/>
        <v>1</v>
      </c>
      <c r="BW46" s="10" t="s">
        <v>384</v>
      </c>
      <c r="BX46" s="50" t="str">
        <f t="shared" si="30"/>
        <v>1</v>
      </c>
      <c r="BY46" s="10" t="s">
        <v>384</v>
      </c>
      <c r="BZ46" s="50" t="str">
        <f t="shared" si="31"/>
        <v>1</v>
      </c>
      <c r="CA46" s="10" t="s">
        <v>384</v>
      </c>
      <c r="CB46" s="50" t="str">
        <f t="shared" si="32"/>
        <v>1</v>
      </c>
      <c r="CC46" s="10" t="s">
        <v>384</v>
      </c>
      <c r="CD46" s="50" t="str">
        <f t="shared" si="33"/>
        <v>1</v>
      </c>
      <c r="CE46" s="10" t="s">
        <v>422</v>
      </c>
      <c r="CF46" s="50" t="str">
        <f t="shared" si="65"/>
        <v>1</v>
      </c>
      <c r="CG46" s="18">
        <f t="shared" si="64"/>
        <v>50</v>
      </c>
      <c r="CH46" s="42"/>
    </row>
    <row r="47" spans="1:86" s="44" customFormat="1" ht="34.15" customHeight="1" x14ac:dyDescent="0.2">
      <c r="A47" s="34">
        <v>43</v>
      </c>
      <c r="B47" s="43" t="s">
        <v>41</v>
      </c>
      <c r="C47" s="23">
        <v>39586.1</v>
      </c>
      <c r="D47" s="23">
        <v>0</v>
      </c>
      <c r="E47" s="23">
        <v>40176.300000000003</v>
      </c>
      <c r="F47" s="23">
        <v>266.5</v>
      </c>
      <c r="G47" s="37">
        <f t="shared" si="66"/>
        <v>99</v>
      </c>
      <c r="H47" s="37">
        <f t="shared" si="0"/>
        <v>5</v>
      </c>
      <c r="I47" s="9" t="s">
        <v>378</v>
      </c>
      <c r="J47" s="50" t="str">
        <f t="shared" si="67"/>
        <v>1</v>
      </c>
      <c r="K47" s="23">
        <v>15604.8</v>
      </c>
      <c r="L47" s="23">
        <v>14225.2</v>
      </c>
      <c r="M47" s="37">
        <f t="shared" si="2"/>
        <v>9</v>
      </c>
      <c r="N47" s="37">
        <f t="shared" si="3"/>
        <v>5</v>
      </c>
      <c r="O47" s="8">
        <v>19852.599999999999</v>
      </c>
      <c r="P47" s="8">
        <v>20903.2</v>
      </c>
      <c r="Q47" s="39">
        <f t="shared" si="4"/>
        <v>5</v>
      </c>
      <c r="R47" s="37">
        <f t="shared" si="5"/>
        <v>5</v>
      </c>
      <c r="S47" s="8">
        <v>0</v>
      </c>
      <c r="T47" s="37">
        <f t="shared" si="6"/>
        <v>1</v>
      </c>
      <c r="U47" s="8" t="s">
        <v>380</v>
      </c>
      <c r="V47" s="37" t="str">
        <f t="shared" si="7"/>
        <v>1</v>
      </c>
      <c r="W47" s="8">
        <v>5347.1</v>
      </c>
      <c r="X47" s="8">
        <v>28530.5</v>
      </c>
      <c r="Y47" s="37">
        <f t="shared" si="8"/>
        <v>19</v>
      </c>
      <c r="Z47" s="37">
        <f t="shared" si="9"/>
        <v>2</v>
      </c>
      <c r="AA47" s="8">
        <v>0</v>
      </c>
      <c r="AB47" s="8">
        <v>28774.7</v>
      </c>
      <c r="AC47" s="38">
        <f t="shared" si="10"/>
        <v>0</v>
      </c>
      <c r="AD47" s="37">
        <f t="shared" si="11"/>
        <v>2</v>
      </c>
      <c r="AE47" s="23">
        <v>0</v>
      </c>
      <c r="AF47" s="37">
        <f t="shared" si="12"/>
        <v>1</v>
      </c>
      <c r="AG47" s="8">
        <v>14226.2</v>
      </c>
      <c r="AH47" s="8">
        <v>15604.8</v>
      </c>
      <c r="AI47" s="8">
        <v>14225.2</v>
      </c>
      <c r="AJ47" s="8">
        <v>15604.8</v>
      </c>
      <c r="AK47" s="41">
        <f t="shared" si="13"/>
        <v>0</v>
      </c>
      <c r="AL47" s="41">
        <f t="shared" si="14"/>
        <v>3</v>
      </c>
      <c r="AM47" s="10" t="s">
        <v>378</v>
      </c>
      <c r="AN47" s="37" t="str">
        <f t="shared" si="15"/>
        <v>1</v>
      </c>
      <c r="AO47" s="10" t="s">
        <v>380</v>
      </c>
      <c r="AP47" s="37" t="str">
        <f t="shared" si="16"/>
        <v>1</v>
      </c>
      <c r="AQ47" s="23">
        <v>3481.1</v>
      </c>
      <c r="AR47" s="23">
        <v>5125.3999999999996</v>
      </c>
      <c r="AS47" s="23">
        <v>5780.7</v>
      </c>
      <c r="AT47" s="23">
        <v>5120.5</v>
      </c>
      <c r="AU47" s="40">
        <f t="shared" si="17"/>
        <v>7</v>
      </c>
      <c r="AV47" s="37">
        <f t="shared" si="18"/>
        <v>5</v>
      </c>
      <c r="AW47" s="8" t="s">
        <v>381</v>
      </c>
      <c r="AX47" s="37" t="str">
        <f t="shared" si="19"/>
        <v>1</v>
      </c>
      <c r="AY47" s="8">
        <v>28773.7</v>
      </c>
      <c r="AZ47" s="8">
        <v>1</v>
      </c>
      <c r="BA47" s="8">
        <v>28774.7</v>
      </c>
      <c r="BB47" s="37">
        <f t="shared" si="20"/>
        <v>100</v>
      </c>
      <c r="BC47" s="37">
        <f t="shared" si="21"/>
        <v>3</v>
      </c>
      <c r="BD47" s="7" t="s">
        <v>381</v>
      </c>
      <c r="BE47" s="37" t="str">
        <f t="shared" si="22"/>
        <v>1</v>
      </c>
      <c r="BF47" s="8">
        <v>0</v>
      </c>
      <c r="BG47" s="8">
        <v>14225.2</v>
      </c>
      <c r="BH47" s="37">
        <f t="shared" si="23"/>
        <v>0</v>
      </c>
      <c r="BI47" s="37">
        <f t="shared" si="24"/>
        <v>5</v>
      </c>
      <c r="BJ47" s="23">
        <v>0</v>
      </c>
      <c r="BK47" s="23">
        <v>28531.599999999999</v>
      </c>
      <c r="BL47" s="1">
        <f t="shared" si="25"/>
        <v>0</v>
      </c>
      <c r="BM47" s="37">
        <f t="shared" si="26"/>
        <v>5</v>
      </c>
      <c r="BN47" s="23">
        <v>0</v>
      </c>
      <c r="BO47" s="23">
        <v>801.60000000000036</v>
      </c>
      <c r="BP47" s="23">
        <v>2228.5000000000005</v>
      </c>
      <c r="BQ47" s="23">
        <v>13423.6</v>
      </c>
      <c r="BR47" s="23">
        <v>3118.6</v>
      </c>
      <c r="BS47" s="37">
        <f t="shared" si="27"/>
        <v>0</v>
      </c>
      <c r="BT47" s="37">
        <f t="shared" si="28"/>
        <v>2</v>
      </c>
      <c r="BU47" s="10" t="s">
        <v>384</v>
      </c>
      <c r="BV47" s="50" t="str">
        <f t="shared" si="69"/>
        <v>1</v>
      </c>
      <c r="BW47" s="10" t="s">
        <v>384</v>
      </c>
      <c r="BX47" s="50" t="str">
        <f t="shared" si="30"/>
        <v>1</v>
      </c>
      <c r="BY47" s="10" t="s">
        <v>384</v>
      </c>
      <c r="BZ47" s="50" t="str">
        <f t="shared" si="31"/>
        <v>1</v>
      </c>
      <c r="CA47" s="10" t="s">
        <v>384</v>
      </c>
      <c r="CB47" s="50" t="str">
        <f t="shared" si="32"/>
        <v>1</v>
      </c>
      <c r="CC47" s="10" t="s">
        <v>384</v>
      </c>
      <c r="CD47" s="50" t="str">
        <f t="shared" si="33"/>
        <v>1</v>
      </c>
      <c r="CE47" s="10" t="s">
        <v>422</v>
      </c>
      <c r="CF47" s="50" t="str">
        <f t="shared" si="65"/>
        <v>1</v>
      </c>
      <c r="CG47" s="18">
        <f t="shared" si="64"/>
        <v>56</v>
      </c>
    </row>
    <row r="48" spans="1:86" s="44" customFormat="1" ht="34.15" customHeight="1" x14ac:dyDescent="0.2">
      <c r="A48" s="34">
        <v>44</v>
      </c>
      <c r="B48" s="43" t="s">
        <v>43</v>
      </c>
      <c r="C48" s="23">
        <v>3647.4</v>
      </c>
      <c r="D48" s="23">
        <v>0</v>
      </c>
      <c r="E48" s="23">
        <v>3745.8</v>
      </c>
      <c r="F48" s="23">
        <v>0</v>
      </c>
      <c r="G48" s="37">
        <f t="shared" ref="G48:G60" si="70">ROUND((C48-D48)/(E48-F48)*100,0)</f>
        <v>97</v>
      </c>
      <c r="H48" s="37">
        <f t="shared" ref="H48:H60" si="71">IF(G48&lt;51,0,IF(G48&lt;61,1,IF(G48&lt;71,2,IF(G48&lt;81,3,IF(G48&lt;90,4,5)))))</f>
        <v>5</v>
      </c>
      <c r="I48" s="9" t="s">
        <v>378</v>
      </c>
      <c r="J48" s="50" t="str">
        <f t="shared" ref="J48:J60" si="72">IF(I48="Да",SUBSTITUTE(I48,"Да",1),SUBSTITUTE(I48,"Нет",0))</f>
        <v>1</v>
      </c>
      <c r="K48" s="23">
        <v>1053.3</v>
      </c>
      <c r="L48" s="23">
        <v>1249.2</v>
      </c>
      <c r="M48" s="37">
        <f t="shared" ref="M48:M60" si="73">ROUND(ABS(L48-K48)/K48*100,0)</f>
        <v>19</v>
      </c>
      <c r="N48" s="37">
        <f t="shared" ref="N48:N60" si="74">IF(M48&gt;30,0,IF(M48&gt;25,1,IF(M48&gt;20,2,IF(M48&gt;15,3,IF(M48&gt;10,4,5)))))</f>
        <v>3</v>
      </c>
      <c r="O48" s="8">
        <v>3579.4</v>
      </c>
      <c r="P48" s="8">
        <v>2648</v>
      </c>
      <c r="Q48" s="39">
        <f t="shared" ref="Q48:Q60" si="75">ROUND(ABS(O48-P48)/P48*100,0)</f>
        <v>35</v>
      </c>
      <c r="R48" s="37">
        <f t="shared" ref="R48:R60" si="76">IF(Q48&gt;30,0,IF(Q48&gt;25,1,IF(Q48&gt;20,2,IF(Q48&gt;15,3,IF(Q48&gt;10,4,5)))))</f>
        <v>0</v>
      </c>
      <c r="S48" s="8">
        <v>0</v>
      </c>
      <c r="T48" s="37">
        <f t="shared" ref="T48:T60" si="77">IF(S48&gt;0,0,1)</f>
        <v>1</v>
      </c>
      <c r="U48" s="8" t="s">
        <v>380</v>
      </c>
      <c r="V48" s="37" t="str">
        <f t="shared" ref="V48:V60" si="78">IF(U48="Имеется",SUBSTITUTE(U48,"Имеется",1),SUBSTITUTE(U48,"Не имеется",0))</f>
        <v>1</v>
      </c>
      <c r="W48" s="8">
        <v>1576.7</v>
      </c>
      <c r="X48" s="8">
        <v>3053.5</v>
      </c>
      <c r="Y48" s="37">
        <f t="shared" ref="Y48:Y60" si="79">ROUND(W48/X48*100,0)</f>
        <v>52</v>
      </c>
      <c r="Z48" s="37">
        <f t="shared" ref="Z48:Z60" si="80">IF(Y48&gt;50,0,IF(Y48&gt;20,1,IF(Y48&gt;5,2,3)))</f>
        <v>0</v>
      </c>
      <c r="AA48" s="8">
        <v>0</v>
      </c>
      <c r="AB48" s="8">
        <v>3334.5</v>
      </c>
      <c r="AC48" s="38">
        <f t="shared" ref="AC48:AC60" si="81">ROUND(AA48/AB48*100,1)</f>
        <v>0</v>
      </c>
      <c r="AD48" s="37">
        <f t="shared" ref="AD48:AD60" si="82">IF(AC48=0,2,IF(AC48&gt;0.1,0,1))</f>
        <v>2</v>
      </c>
      <c r="AE48" s="23">
        <v>0</v>
      </c>
      <c r="AF48" s="37">
        <f t="shared" ref="AF48:AF60" si="83">IF(AE48=0,1,0)</f>
        <v>1</v>
      </c>
      <c r="AG48" s="8">
        <v>1495.2</v>
      </c>
      <c r="AH48" s="8">
        <v>1053.3</v>
      </c>
      <c r="AI48" s="8">
        <v>1366.2</v>
      </c>
      <c r="AJ48" s="8">
        <v>1053.3</v>
      </c>
      <c r="AK48" s="41">
        <f t="shared" ref="AK48:AK60" si="84">ROUND(IF(AG48&lt;AH48,0,IF((AG48-AH48)&lt;(AI48-AJ48),0,((AG48-AH48)-(AI48-AJ48))/AG48*100)),0)</f>
        <v>9</v>
      </c>
      <c r="AL48" s="41">
        <f t="shared" ref="AL48:AL60" si="85">IF(AK48&gt;5,0,IF(AK48&gt;3,1,IF(AK48&gt;0,2,3)))</f>
        <v>0</v>
      </c>
      <c r="AM48" s="10" t="s">
        <v>378</v>
      </c>
      <c r="AN48" s="37" t="str">
        <f t="shared" ref="AN48:AN60" si="86">IF(AM48="Да",SUBSTITUTE(AM48,"Да",1),SUBSTITUTE(AM48,"Нет",0))</f>
        <v>1</v>
      </c>
      <c r="AO48" s="10" t="s">
        <v>380</v>
      </c>
      <c r="AP48" s="37" t="str">
        <f t="shared" ref="AP48:AP60" si="87">IF(AO48="Имеется",SUBSTITUTE(AO48,"Имеется",1),IF(AO48="Нет учреждений, которым доводится мун. задание",SUBSTITUTE(AO48,"Нет учреждений, которым доводится мун. задание",1),SUBSTITUTE(AO48,"Не имеется",0)))</f>
        <v>1</v>
      </c>
      <c r="AQ48" s="23">
        <v>579.9</v>
      </c>
      <c r="AR48" s="23">
        <v>614.79999999999995</v>
      </c>
      <c r="AS48" s="23">
        <v>788.8</v>
      </c>
      <c r="AT48" s="23">
        <v>1088.5</v>
      </c>
      <c r="AU48" s="40">
        <f t="shared" ref="AU48:AU60" si="88">ROUND(ABS(AT48/((AQ48+AR48+AS48)/3)-1)*100,0)</f>
        <v>65</v>
      </c>
      <c r="AV48" s="37">
        <f t="shared" ref="AV48:AV60" si="89">IF(AU48&gt;50,0,IF(AU48&gt;40,1,IF(AU48&gt;30,2,IF(AU48&gt;20,3,IF(AU48&gt;10,4,5)))))</f>
        <v>0</v>
      </c>
      <c r="AW48" s="8" t="s">
        <v>381</v>
      </c>
      <c r="AX48" s="37" t="str">
        <f t="shared" ref="AX48:AX60" si="90">IF(AW48="Не имеется",SUBSTITUTE(AW48,"Не имеется",1),SUBSTITUTE(AW48,"Имеется",0))</f>
        <v>1</v>
      </c>
      <c r="AY48" s="8">
        <v>3088.5</v>
      </c>
      <c r="AZ48" s="8">
        <v>246</v>
      </c>
      <c r="BA48" s="8">
        <v>3334.5</v>
      </c>
      <c r="BB48" s="37">
        <f t="shared" ref="BB48:BB60" si="91">ROUND((AY48+AZ48)/BA48*100,0)</f>
        <v>100</v>
      </c>
      <c r="BC48" s="37">
        <f t="shared" ref="BC48:BC60" si="92">IF(BB48&lt;90,0,IF(BB48&lt;95,1,IF(BB48&lt;100,2,3)))</f>
        <v>3</v>
      </c>
      <c r="BD48" s="7" t="s">
        <v>381</v>
      </c>
      <c r="BE48" s="37" t="str">
        <f t="shared" ref="BE48:BE60" si="93">IF(BD48="Не имеется",SUBSTITUTE(BD48,"Не имеется",1),SUBSTITUTE(BD48,"Имеется",0))</f>
        <v>1</v>
      </c>
      <c r="BF48" s="8">
        <v>0</v>
      </c>
      <c r="BG48" s="8">
        <v>1249.2</v>
      </c>
      <c r="BH48" s="37">
        <f t="shared" ref="BH48:BH60" si="94">ROUND(BF48/BG48*100,0)</f>
        <v>0</v>
      </c>
      <c r="BI48" s="37">
        <f t="shared" ref="BI48:BI60" si="95">IF(BH48&gt;50,0,IF(BH48&gt;40,1,IF(BH48&gt;30,2,IF(BH48&gt;20,3,IF(BH48&gt;10,4,5)))))</f>
        <v>5</v>
      </c>
      <c r="BJ48" s="23">
        <v>0</v>
      </c>
      <c r="BK48" s="23">
        <v>3299.6</v>
      </c>
      <c r="BL48" s="1">
        <f t="shared" ref="BL48:BL60" si="96">ROUND(BJ48/BK48*100,0)</f>
        <v>0</v>
      </c>
      <c r="BM48" s="37">
        <f t="shared" ref="BM48:BM60" si="97">IF(BL48&gt;15,0,IF(BL48&gt;12,1,IF(BL48&gt;9,2,IF(BL48&gt;6,3,IF(BL48&gt;3,4,5)))))</f>
        <v>5</v>
      </c>
      <c r="BN48" s="23">
        <v>0</v>
      </c>
      <c r="BO48" s="23">
        <v>353.6</v>
      </c>
      <c r="BP48" s="23">
        <v>1299.7</v>
      </c>
      <c r="BQ48" s="23">
        <v>895.6</v>
      </c>
      <c r="BR48" s="23">
        <v>277</v>
      </c>
      <c r="BS48" s="37">
        <f t="shared" si="27"/>
        <v>0</v>
      </c>
      <c r="BT48" s="37">
        <f t="shared" ref="BT48:BT60" si="98">IF(BS48&gt;5,0,IF(BS48&gt;0,1,2))</f>
        <v>2</v>
      </c>
      <c r="BU48" s="10" t="s">
        <v>384</v>
      </c>
      <c r="BV48" s="50" t="str">
        <f t="shared" si="69"/>
        <v>1</v>
      </c>
      <c r="BW48" s="10" t="s">
        <v>384</v>
      </c>
      <c r="BX48" s="50" t="str">
        <f t="shared" ref="BX48:BX60" si="99">IF(BW48="Осуществляется",SUBSTITUTE(BW48,"Осуществляется",1),SUBSTITUTE(BW48,"Не осуществляется",0))</f>
        <v>1</v>
      </c>
      <c r="BY48" s="10" t="s">
        <v>384</v>
      </c>
      <c r="BZ48" s="50" t="str">
        <f t="shared" si="31"/>
        <v>1</v>
      </c>
      <c r="CA48" s="10" t="s">
        <v>384</v>
      </c>
      <c r="CB48" s="50" t="str">
        <f t="shared" si="32"/>
        <v>1</v>
      </c>
      <c r="CC48" s="10" t="s">
        <v>384</v>
      </c>
      <c r="CD48" s="50" t="str">
        <f t="shared" ref="CD48:CD60" si="100">IF(CC48="Осуществляется",SUBSTITUTE(CC48,"Осуществляется",1),SUBSTITUTE(CC48,"Не осуществляется",0))</f>
        <v>1</v>
      </c>
      <c r="CE48" s="10" t="s">
        <v>422</v>
      </c>
      <c r="CF48" s="50" t="str">
        <f t="shared" si="65"/>
        <v>1</v>
      </c>
      <c r="CG48" s="18">
        <f t="shared" si="64"/>
        <v>39</v>
      </c>
    </row>
    <row r="49" spans="1:86" s="44" customFormat="1" ht="34.15" customHeight="1" x14ac:dyDescent="0.2">
      <c r="A49" s="34">
        <v>45</v>
      </c>
      <c r="B49" s="43" t="s">
        <v>261</v>
      </c>
      <c r="C49" s="23">
        <v>2715.7</v>
      </c>
      <c r="D49" s="23">
        <v>0</v>
      </c>
      <c r="E49" s="23">
        <v>2754.5</v>
      </c>
      <c r="F49" s="23">
        <v>0</v>
      </c>
      <c r="G49" s="37">
        <f t="shared" si="70"/>
        <v>99</v>
      </c>
      <c r="H49" s="37">
        <f t="shared" si="71"/>
        <v>5</v>
      </c>
      <c r="I49" s="9" t="s">
        <v>378</v>
      </c>
      <c r="J49" s="50" t="str">
        <f t="shared" si="72"/>
        <v>1</v>
      </c>
      <c r="K49" s="23">
        <v>497.7</v>
      </c>
      <c r="L49" s="23">
        <v>544.4</v>
      </c>
      <c r="M49" s="37">
        <f t="shared" si="73"/>
        <v>9</v>
      </c>
      <c r="N49" s="37">
        <f t="shared" si="74"/>
        <v>5</v>
      </c>
      <c r="O49" s="8">
        <v>2615.6999999999998</v>
      </c>
      <c r="P49" s="8">
        <v>1758.8</v>
      </c>
      <c r="Q49" s="39">
        <f t="shared" si="75"/>
        <v>49</v>
      </c>
      <c r="R49" s="37">
        <f t="shared" si="76"/>
        <v>0</v>
      </c>
      <c r="S49" s="8">
        <v>0</v>
      </c>
      <c r="T49" s="37">
        <f t="shared" si="77"/>
        <v>1</v>
      </c>
      <c r="U49" s="8" t="s">
        <v>380</v>
      </c>
      <c r="V49" s="37" t="str">
        <f t="shared" si="78"/>
        <v>1</v>
      </c>
      <c r="W49" s="8">
        <v>1461.1</v>
      </c>
      <c r="X49" s="8">
        <v>2075.3000000000002</v>
      </c>
      <c r="Y49" s="37">
        <f t="shared" si="79"/>
        <v>70</v>
      </c>
      <c r="Z49" s="37">
        <f t="shared" si="80"/>
        <v>0</v>
      </c>
      <c r="AA49" s="8">
        <v>0</v>
      </c>
      <c r="AB49" s="8">
        <v>2129.4</v>
      </c>
      <c r="AC49" s="38">
        <f t="shared" si="81"/>
        <v>0</v>
      </c>
      <c r="AD49" s="37">
        <f t="shared" si="82"/>
        <v>2</v>
      </c>
      <c r="AE49" s="23">
        <v>0</v>
      </c>
      <c r="AF49" s="37">
        <f t="shared" si="83"/>
        <v>1</v>
      </c>
      <c r="AG49" s="8">
        <v>581.1</v>
      </c>
      <c r="AH49" s="8">
        <v>497.7</v>
      </c>
      <c r="AI49" s="8">
        <v>544.20000000000005</v>
      </c>
      <c r="AJ49" s="8">
        <v>497.7</v>
      </c>
      <c r="AK49" s="41">
        <f t="shared" si="84"/>
        <v>6</v>
      </c>
      <c r="AL49" s="41">
        <f t="shared" si="85"/>
        <v>0</v>
      </c>
      <c r="AM49" s="10" t="s">
        <v>378</v>
      </c>
      <c r="AN49" s="37" t="str">
        <f t="shared" si="86"/>
        <v>1</v>
      </c>
      <c r="AO49" s="10" t="s">
        <v>380</v>
      </c>
      <c r="AP49" s="37" t="str">
        <f t="shared" si="87"/>
        <v>1</v>
      </c>
      <c r="AQ49" s="23">
        <v>413.8</v>
      </c>
      <c r="AR49" s="23">
        <v>507.8</v>
      </c>
      <c r="AS49" s="23">
        <v>532.9</v>
      </c>
      <c r="AT49" s="23">
        <v>536.4</v>
      </c>
      <c r="AU49" s="40">
        <f t="shared" si="88"/>
        <v>11</v>
      </c>
      <c r="AV49" s="37">
        <f t="shared" si="89"/>
        <v>4</v>
      </c>
      <c r="AW49" s="8" t="s">
        <v>381</v>
      </c>
      <c r="AX49" s="37" t="str">
        <f t="shared" si="90"/>
        <v>1</v>
      </c>
      <c r="AY49" s="8">
        <v>2092.6</v>
      </c>
      <c r="AZ49" s="8">
        <v>36.799999999999997</v>
      </c>
      <c r="BA49" s="8">
        <v>2129.4</v>
      </c>
      <c r="BB49" s="37">
        <f t="shared" si="91"/>
        <v>100</v>
      </c>
      <c r="BC49" s="37">
        <f t="shared" si="92"/>
        <v>3</v>
      </c>
      <c r="BD49" s="7" t="s">
        <v>381</v>
      </c>
      <c r="BE49" s="37" t="str">
        <f t="shared" si="93"/>
        <v>1</v>
      </c>
      <c r="BF49" s="8">
        <v>0</v>
      </c>
      <c r="BG49" s="8">
        <v>544.4</v>
      </c>
      <c r="BH49" s="37">
        <f t="shared" si="94"/>
        <v>0</v>
      </c>
      <c r="BI49" s="37">
        <f t="shared" si="95"/>
        <v>5</v>
      </c>
      <c r="BJ49" s="23">
        <v>0</v>
      </c>
      <c r="BK49" s="23">
        <v>2112.3000000000002</v>
      </c>
      <c r="BL49" s="1">
        <f t="shared" si="96"/>
        <v>0</v>
      </c>
      <c r="BM49" s="37">
        <f t="shared" si="97"/>
        <v>5</v>
      </c>
      <c r="BN49" s="23">
        <v>0</v>
      </c>
      <c r="BO49" s="23">
        <v>142.29999999999995</v>
      </c>
      <c r="BP49" s="23">
        <v>-110.10000000000014</v>
      </c>
      <c r="BQ49" s="23">
        <v>402.1</v>
      </c>
      <c r="BR49" s="23">
        <v>1571.2</v>
      </c>
      <c r="BS49" s="37">
        <f t="shared" si="27"/>
        <v>0</v>
      </c>
      <c r="BT49" s="37">
        <f t="shared" si="98"/>
        <v>2</v>
      </c>
      <c r="BU49" s="10" t="s">
        <v>384</v>
      </c>
      <c r="BV49" s="50" t="str">
        <f t="shared" si="69"/>
        <v>1</v>
      </c>
      <c r="BW49" s="10" t="s">
        <v>384</v>
      </c>
      <c r="BX49" s="50" t="str">
        <f t="shared" si="99"/>
        <v>1</v>
      </c>
      <c r="BY49" s="10" t="s">
        <v>384</v>
      </c>
      <c r="BZ49" s="50" t="str">
        <f t="shared" si="31"/>
        <v>1</v>
      </c>
      <c r="CA49" s="10" t="s">
        <v>384</v>
      </c>
      <c r="CB49" s="50" t="str">
        <f t="shared" si="32"/>
        <v>1</v>
      </c>
      <c r="CC49" s="10" t="s">
        <v>384</v>
      </c>
      <c r="CD49" s="50" t="str">
        <f t="shared" si="100"/>
        <v>1</v>
      </c>
      <c r="CE49" s="10" t="s">
        <v>422</v>
      </c>
      <c r="CF49" s="50" t="str">
        <f t="shared" si="65"/>
        <v>1</v>
      </c>
      <c r="CG49" s="18">
        <f t="shared" si="64"/>
        <v>45</v>
      </c>
    </row>
    <row r="50" spans="1:86" s="44" customFormat="1" ht="34.15" customHeight="1" x14ac:dyDescent="0.2">
      <c r="A50" s="34">
        <v>46</v>
      </c>
      <c r="B50" s="43" t="s">
        <v>46</v>
      </c>
      <c r="C50" s="23">
        <v>2153.1</v>
      </c>
      <c r="D50" s="23">
        <v>0</v>
      </c>
      <c r="E50" s="23">
        <v>2204.9</v>
      </c>
      <c r="F50" s="23">
        <v>0</v>
      </c>
      <c r="G50" s="37">
        <f t="shared" si="70"/>
        <v>98</v>
      </c>
      <c r="H50" s="37">
        <f t="shared" si="71"/>
        <v>5</v>
      </c>
      <c r="I50" s="9" t="s">
        <v>378</v>
      </c>
      <c r="J50" s="50" t="str">
        <f t="shared" si="72"/>
        <v>1</v>
      </c>
      <c r="K50" s="23">
        <v>630.5</v>
      </c>
      <c r="L50" s="23">
        <v>291.10000000000002</v>
      </c>
      <c r="M50" s="37">
        <f t="shared" si="73"/>
        <v>54</v>
      </c>
      <c r="N50" s="37">
        <f t="shared" si="74"/>
        <v>0</v>
      </c>
      <c r="O50" s="8">
        <v>2109.1</v>
      </c>
      <c r="P50" s="8">
        <v>1760.9</v>
      </c>
      <c r="Q50" s="39">
        <f t="shared" si="75"/>
        <v>20</v>
      </c>
      <c r="R50" s="37">
        <f t="shared" si="76"/>
        <v>3</v>
      </c>
      <c r="S50" s="8">
        <v>0</v>
      </c>
      <c r="T50" s="37">
        <f t="shared" si="77"/>
        <v>1</v>
      </c>
      <c r="U50" s="8" t="s">
        <v>380</v>
      </c>
      <c r="V50" s="37" t="str">
        <f t="shared" si="78"/>
        <v>1</v>
      </c>
      <c r="W50" s="8">
        <v>1341</v>
      </c>
      <c r="X50" s="8">
        <v>1744.3</v>
      </c>
      <c r="Y50" s="37">
        <f t="shared" si="79"/>
        <v>77</v>
      </c>
      <c r="Z50" s="37">
        <f t="shared" si="80"/>
        <v>0</v>
      </c>
      <c r="AA50" s="8">
        <v>0</v>
      </c>
      <c r="AB50" s="8">
        <v>1760</v>
      </c>
      <c r="AC50" s="38">
        <f t="shared" si="81"/>
        <v>0</v>
      </c>
      <c r="AD50" s="37">
        <f t="shared" si="82"/>
        <v>2</v>
      </c>
      <c r="AE50" s="23">
        <v>0</v>
      </c>
      <c r="AF50" s="37">
        <f t="shared" si="83"/>
        <v>1</v>
      </c>
      <c r="AG50" s="8">
        <v>292</v>
      </c>
      <c r="AH50" s="8">
        <v>630.5</v>
      </c>
      <c r="AI50" s="8">
        <v>291.10000000000002</v>
      </c>
      <c r="AJ50" s="8">
        <v>630.5</v>
      </c>
      <c r="AK50" s="41">
        <f t="shared" si="84"/>
        <v>0</v>
      </c>
      <c r="AL50" s="41">
        <f t="shared" si="85"/>
        <v>3</v>
      </c>
      <c r="AM50" s="10" t="s">
        <v>378</v>
      </c>
      <c r="AN50" s="37" t="str">
        <f t="shared" si="86"/>
        <v>1</v>
      </c>
      <c r="AO50" s="10" t="s">
        <v>380</v>
      </c>
      <c r="AP50" s="37" t="str">
        <f t="shared" si="87"/>
        <v>1</v>
      </c>
      <c r="AQ50" s="23">
        <v>335.4</v>
      </c>
      <c r="AR50" s="23">
        <v>397.1</v>
      </c>
      <c r="AS50" s="23">
        <v>397</v>
      </c>
      <c r="AT50" s="23">
        <v>503.5</v>
      </c>
      <c r="AU50" s="40">
        <f t="shared" si="88"/>
        <v>34</v>
      </c>
      <c r="AV50" s="37">
        <f t="shared" si="89"/>
        <v>2</v>
      </c>
      <c r="AW50" s="8" t="s">
        <v>381</v>
      </c>
      <c r="AX50" s="37" t="str">
        <f t="shared" si="90"/>
        <v>1</v>
      </c>
      <c r="AY50" s="8">
        <v>1759</v>
      </c>
      <c r="AZ50" s="8">
        <v>1</v>
      </c>
      <c r="BA50" s="8">
        <v>1760</v>
      </c>
      <c r="BB50" s="37">
        <f t="shared" si="91"/>
        <v>100</v>
      </c>
      <c r="BC50" s="37">
        <f t="shared" si="92"/>
        <v>3</v>
      </c>
      <c r="BD50" s="7" t="s">
        <v>381</v>
      </c>
      <c r="BE50" s="37" t="str">
        <f t="shared" si="93"/>
        <v>1</v>
      </c>
      <c r="BF50" s="8">
        <v>0</v>
      </c>
      <c r="BG50" s="8">
        <v>291.10000000000002</v>
      </c>
      <c r="BH50" s="37">
        <f t="shared" si="94"/>
        <v>0</v>
      </c>
      <c r="BI50" s="37">
        <f t="shared" si="95"/>
        <v>5</v>
      </c>
      <c r="BJ50" s="23">
        <v>0</v>
      </c>
      <c r="BK50" s="23">
        <v>1745.2</v>
      </c>
      <c r="BL50" s="1">
        <f t="shared" si="96"/>
        <v>0</v>
      </c>
      <c r="BM50" s="37">
        <f t="shared" si="97"/>
        <v>5</v>
      </c>
      <c r="BN50" s="23">
        <v>0</v>
      </c>
      <c r="BO50" s="23">
        <v>65.200000000000017</v>
      </c>
      <c r="BP50" s="23">
        <v>-176</v>
      </c>
      <c r="BQ50" s="23">
        <v>225.9</v>
      </c>
      <c r="BR50" s="23">
        <v>1517</v>
      </c>
      <c r="BS50" s="37">
        <f t="shared" si="27"/>
        <v>0</v>
      </c>
      <c r="BT50" s="37">
        <f t="shared" si="98"/>
        <v>2</v>
      </c>
      <c r="BU50" s="10" t="s">
        <v>384</v>
      </c>
      <c r="BV50" s="50" t="str">
        <f t="shared" si="69"/>
        <v>1</v>
      </c>
      <c r="BW50" s="10" t="s">
        <v>384</v>
      </c>
      <c r="BX50" s="50" t="str">
        <f t="shared" si="99"/>
        <v>1</v>
      </c>
      <c r="BY50" s="10" t="s">
        <v>384</v>
      </c>
      <c r="BZ50" s="50" t="str">
        <f t="shared" si="31"/>
        <v>1</v>
      </c>
      <c r="CA50" s="10" t="s">
        <v>384</v>
      </c>
      <c r="CB50" s="50" t="str">
        <f t="shared" si="32"/>
        <v>1</v>
      </c>
      <c r="CC50" s="10" t="s">
        <v>384</v>
      </c>
      <c r="CD50" s="50" t="str">
        <f t="shared" si="100"/>
        <v>1</v>
      </c>
      <c r="CE50" s="10" t="s">
        <v>422</v>
      </c>
      <c r="CF50" s="50" t="str">
        <f t="shared" si="65"/>
        <v>1</v>
      </c>
      <c r="CG50" s="18">
        <f t="shared" si="64"/>
        <v>44</v>
      </c>
    </row>
    <row r="51" spans="1:86" s="44" customFormat="1" ht="34.15" customHeight="1" x14ac:dyDescent="0.2">
      <c r="A51" s="34">
        <v>47</v>
      </c>
      <c r="B51" s="43" t="s">
        <v>45</v>
      </c>
      <c r="C51" s="23">
        <v>2209.9</v>
      </c>
      <c r="D51" s="23">
        <v>0</v>
      </c>
      <c r="E51" s="23">
        <v>2259.1</v>
      </c>
      <c r="F51" s="23">
        <v>0</v>
      </c>
      <c r="G51" s="37">
        <f t="shared" si="70"/>
        <v>98</v>
      </c>
      <c r="H51" s="37">
        <f t="shared" si="71"/>
        <v>5</v>
      </c>
      <c r="I51" s="9" t="s">
        <v>378</v>
      </c>
      <c r="J51" s="50" t="str">
        <f t="shared" si="72"/>
        <v>1</v>
      </c>
      <c r="K51" s="23">
        <v>622.9</v>
      </c>
      <c r="L51" s="23">
        <v>906.2</v>
      </c>
      <c r="M51" s="37">
        <f t="shared" si="73"/>
        <v>45</v>
      </c>
      <c r="N51" s="37">
        <f t="shared" si="74"/>
        <v>0</v>
      </c>
      <c r="O51" s="8">
        <v>2158.9</v>
      </c>
      <c r="P51" s="8">
        <v>1777.5</v>
      </c>
      <c r="Q51" s="39">
        <f t="shared" si="75"/>
        <v>21</v>
      </c>
      <c r="R51" s="37">
        <f t="shared" si="76"/>
        <v>2</v>
      </c>
      <c r="S51" s="8">
        <v>0</v>
      </c>
      <c r="T51" s="37">
        <f t="shared" si="77"/>
        <v>1</v>
      </c>
      <c r="U51" s="8" t="s">
        <v>380</v>
      </c>
      <c r="V51" s="37" t="str">
        <f t="shared" si="78"/>
        <v>1</v>
      </c>
      <c r="W51" s="8">
        <v>846.3</v>
      </c>
      <c r="X51" s="8">
        <v>1815.8</v>
      </c>
      <c r="Y51" s="37">
        <f t="shared" si="79"/>
        <v>47</v>
      </c>
      <c r="Z51" s="37">
        <f t="shared" si="80"/>
        <v>1</v>
      </c>
      <c r="AA51" s="8">
        <v>0</v>
      </c>
      <c r="AB51" s="8">
        <v>1578.4</v>
      </c>
      <c r="AC51" s="38">
        <f t="shared" si="81"/>
        <v>0</v>
      </c>
      <c r="AD51" s="37">
        <f t="shared" si="82"/>
        <v>2</v>
      </c>
      <c r="AE51" s="23">
        <v>0</v>
      </c>
      <c r="AF51" s="37">
        <f t="shared" si="83"/>
        <v>1</v>
      </c>
      <c r="AG51" s="8">
        <v>650.5</v>
      </c>
      <c r="AH51" s="8">
        <v>622.9</v>
      </c>
      <c r="AI51" s="8">
        <v>906.2</v>
      </c>
      <c r="AJ51" s="8">
        <v>622.9</v>
      </c>
      <c r="AK51" s="41">
        <f t="shared" si="84"/>
        <v>0</v>
      </c>
      <c r="AL51" s="41">
        <f t="shared" si="85"/>
        <v>3</v>
      </c>
      <c r="AM51" s="10" t="s">
        <v>378</v>
      </c>
      <c r="AN51" s="37" t="str">
        <f t="shared" si="86"/>
        <v>1</v>
      </c>
      <c r="AO51" s="10" t="s">
        <v>380</v>
      </c>
      <c r="AP51" s="37" t="str">
        <f t="shared" si="87"/>
        <v>1</v>
      </c>
      <c r="AQ51" s="23">
        <v>276.3</v>
      </c>
      <c r="AR51" s="23">
        <v>386.5</v>
      </c>
      <c r="AS51" s="23">
        <v>355.2</v>
      </c>
      <c r="AT51" s="23">
        <v>478.8</v>
      </c>
      <c r="AU51" s="40">
        <f t="shared" si="88"/>
        <v>41</v>
      </c>
      <c r="AV51" s="37">
        <f t="shared" si="89"/>
        <v>1</v>
      </c>
      <c r="AW51" s="8" t="s">
        <v>381</v>
      </c>
      <c r="AX51" s="37" t="str">
        <f t="shared" si="90"/>
        <v>1</v>
      </c>
      <c r="AY51" s="8">
        <v>1834.1</v>
      </c>
      <c r="AZ51" s="8">
        <v>0</v>
      </c>
      <c r="BA51" s="8">
        <v>1578.4</v>
      </c>
      <c r="BB51" s="37">
        <f t="shared" si="91"/>
        <v>116</v>
      </c>
      <c r="BC51" s="37">
        <f t="shared" si="92"/>
        <v>3</v>
      </c>
      <c r="BD51" s="7" t="s">
        <v>381</v>
      </c>
      <c r="BE51" s="37" t="str">
        <f t="shared" si="93"/>
        <v>1</v>
      </c>
      <c r="BF51" s="8">
        <v>0</v>
      </c>
      <c r="BG51" s="8">
        <v>906.2</v>
      </c>
      <c r="BH51" s="37">
        <f t="shared" si="94"/>
        <v>0</v>
      </c>
      <c r="BI51" s="37">
        <f t="shared" si="95"/>
        <v>5</v>
      </c>
      <c r="BJ51" s="23">
        <v>0</v>
      </c>
      <c r="BK51" s="23">
        <v>1560.1</v>
      </c>
      <c r="BL51" s="1">
        <f t="shared" si="96"/>
        <v>0</v>
      </c>
      <c r="BM51" s="37">
        <f t="shared" si="97"/>
        <v>5</v>
      </c>
      <c r="BN51" s="23">
        <v>0</v>
      </c>
      <c r="BO51" s="23">
        <v>334</v>
      </c>
      <c r="BP51" s="23">
        <v>-46.700000000000045</v>
      </c>
      <c r="BQ51" s="23">
        <v>572.20000000000005</v>
      </c>
      <c r="BR51" s="23">
        <v>893</v>
      </c>
      <c r="BS51" s="37">
        <f t="shared" si="27"/>
        <v>0</v>
      </c>
      <c r="BT51" s="37">
        <f t="shared" si="98"/>
        <v>2</v>
      </c>
      <c r="BU51" s="10" t="s">
        <v>384</v>
      </c>
      <c r="BV51" s="50" t="str">
        <f t="shared" si="69"/>
        <v>1</v>
      </c>
      <c r="BW51" s="10" t="s">
        <v>384</v>
      </c>
      <c r="BX51" s="50" t="str">
        <f t="shared" si="99"/>
        <v>1</v>
      </c>
      <c r="BY51" s="10" t="s">
        <v>384</v>
      </c>
      <c r="BZ51" s="50" t="str">
        <f t="shared" si="31"/>
        <v>1</v>
      </c>
      <c r="CA51" s="10" t="s">
        <v>384</v>
      </c>
      <c r="CB51" s="50" t="str">
        <f t="shared" si="32"/>
        <v>1</v>
      </c>
      <c r="CC51" s="10" t="s">
        <v>384</v>
      </c>
      <c r="CD51" s="50" t="str">
        <f t="shared" si="100"/>
        <v>1</v>
      </c>
      <c r="CE51" s="10" t="s">
        <v>422</v>
      </c>
      <c r="CF51" s="50" t="str">
        <f t="shared" si="65"/>
        <v>1</v>
      </c>
      <c r="CG51" s="18">
        <f t="shared" si="64"/>
        <v>43</v>
      </c>
    </row>
    <row r="52" spans="1:86" s="44" customFormat="1" ht="34.15" customHeight="1" x14ac:dyDescent="0.2">
      <c r="A52" s="34">
        <v>48</v>
      </c>
      <c r="B52" s="43" t="s">
        <v>47</v>
      </c>
      <c r="C52" s="23">
        <v>1639.6</v>
      </c>
      <c r="D52" s="23">
        <v>0</v>
      </c>
      <c r="E52" s="23">
        <v>1665.5</v>
      </c>
      <c r="F52" s="23">
        <v>0</v>
      </c>
      <c r="G52" s="37">
        <f t="shared" si="70"/>
        <v>98</v>
      </c>
      <c r="H52" s="37">
        <f t="shared" si="71"/>
        <v>5</v>
      </c>
      <c r="I52" s="9" t="s">
        <v>378</v>
      </c>
      <c r="J52" s="50" t="str">
        <f t="shared" si="72"/>
        <v>1</v>
      </c>
      <c r="K52" s="23">
        <v>118.4</v>
      </c>
      <c r="L52" s="23">
        <v>204.7</v>
      </c>
      <c r="M52" s="37">
        <f t="shared" si="73"/>
        <v>73</v>
      </c>
      <c r="N52" s="37">
        <f t="shared" si="74"/>
        <v>0</v>
      </c>
      <c r="O52" s="8">
        <v>1567.6</v>
      </c>
      <c r="P52" s="8">
        <v>1180.0999999999999</v>
      </c>
      <c r="Q52" s="39">
        <f t="shared" si="75"/>
        <v>33</v>
      </c>
      <c r="R52" s="37">
        <f t="shared" si="76"/>
        <v>0</v>
      </c>
      <c r="S52" s="8">
        <v>0</v>
      </c>
      <c r="T52" s="37">
        <f t="shared" si="77"/>
        <v>1</v>
      </c>
      <c r="U52" s="8" t="s">
        <v>380</v>
      </c>
      <c r="V52" s="37" t="str">
        <f t="shared" si="78"/>
        <v>1</v>
      </c>
      <c r="W52" s="8">
        <v>1626.6</v>
      </c>
      <c r="X52" s="8">
        <v>2069.1</v>
      </c>
      <c r="Y52" s="37">
        <f t="shared" si="79"/>
        <v>79</v>
      </c>
      <c r="Z52" s="37">
        <f t="shared" si="80"/>
        <v>0</v>
      </c>
      <c r="AA52" s="8">
        <v>0</v>
      </c>
      <c r="AB52" s="8">
        <v>2064.1</v>
      </c>
      <c r="AC52" s="38">
        <f t="shared" si="81"/>
        <v>0</v>
      </c>
      <c r="AD52" s="37">
        <f t="shared" si="82"/>
        <v>2</v>
      </c>
      <c r="AE52" s="23">
        <v>0</v>
      </c>
      <c r="AF52" s="37">
        <f t="shared" si="83"/>
        <v>1</v>
      </c>
      <c r="AG52" s="8">
        <v>176.8</v>
      </c>
      <c r="AH52" s="8">
        <v>118.4</v>
      </c>
      <c r="AI52" s="8">
        <v>204.8</v>
      </c>
      <c r="AJ52" s="8">
        <v>118.4</v>
      </c>
      <c r="AK52" s="41">
        <f t="shared" si="84"/>
        <v>0</v>
      </c>
      <c r="AL52" s="41">
        <f t="shared" si="85"/>
        <v>3</v>
      </c>
      <c r="AM52" s="10" t="s">
        <v>378</v>
      </c>
      <c r="AN52" s="37" t="str">
        <f t="shared" si="86"/>
        <v>1</v>
      </c>
      <c r="AO52" s="10" t="s">
        <v>380</v>
      </c>
      <c r="AP52" s="37" t="str">
        <f t="shared" si="87"/>
        <v>1</v>
      </c>
      <c r="AQ52" s="23">
        <v>981.8</v>
      </c>
      <c r="AR52" s="23">
        <v>296.10000000000002</v>
      </c>
      <c r="AS52" s="23">
        <v>166.3</v>
      </c>
      <c r="AT52" s="23">
        <v>359.1</v>
      </c>
      <c r="AU52" s="40">
        <f t="shared" si="88"/>
        <v>25</v>
      </c>
      <c r="AV52" s="37">
        <f t="shared" si="89"/>
        <v>3</v>
      </c>
      <c r="AW52" s="8" t="s">
        <v>381</v>
      </c>
      <c r="AX52" s="37" t="str">
        <f t="shared" si="90"/>
        <v>1</v>
      </c>
      <c r="AY52" s="8">
        <v>2092</v>
      </c>
      <c r="AZ52" s="8">
        <v>0</v>
      </c>
      <c r="BA52" s="8">
        <v>2064.1</v>
      </c>
      <c r="BB52" s="37">
        <f t="shared" si="91"/>
        <v>101</v>
      </c>
      <c r="BC52" s="37">
        <f t="shared" si="92"/>
        <v>3</v>
      </c>
      <c r="BD52" s="7" t="s">
        <v>381</v>
      </c>
      <c r="BE52" s="37" t="str">
        <f t="shared" si="93"/>
        <v>1</v>
      </c>
      <c r="BF52" s="8">
        <v>0</v>
      </c>
      <c r="BG52" s="8">
        <v>204.7</v>
      </c>
      <c r="BH52" s="37">
        <f t="shared" si="94"/>
        <v>0</v>
      </c>
      <c r="BI52" s="37">
        <f t="shared" si="95"/>
        <v>5</v>
      </c>
      <c r="BJ52" s="23">
        <v>0</v>
      </c>
      <c r="BK52" s="23">
        <v>2041</v>
      </c>
      <c r="BL52" s="1">
        <f t="shared" si="96"/>
        <v>0</v>
      </c>
      <c r="BM52" s="37">
        <f t="shared" si="97"/>
        <v>5</v>
      </c>
      <c r="BN52" s="23">
        <v>0</v>
      </c>
      <c r="BO52" s="23">
        <v>25.099999999999994</v>
      </c>
      <c r="BP52" s="23">
        <v>385.69999999999982</v>
      </c>
      <c r="BQ52" s="23">
        <v>179.6</v>
      </c>
      <c r="BR52" s="23">
        <v>1240.9000000000001</v>
      </c>
      <c r="BS52" s="37">
        <f t="shared" si="27"/>
        <v>0</v>
      </c>
      <c r="BT52" s="37">
        <f t="shared" si="98"/>
        <v>2</v>
      </c>
      <c r="BU52" s="10" t="s">
        <v>384</v>
      </c>
      <c r="BV52" s="50" t="str">
        <f t="shared" si="69"/>
        <v>1</v>
      </c>
      <c r="BW52" s="10" t="s">
        <v>384</v>
      </c>
      <c r="BX52" s="50" t="str">
        <f t="shared" si="99"/>
        <v>1</v>
      </c>
      <c r="BY52" s="10" t="s">
        <v>384</v>
      </c>
      <c r="BZ52" s="50" t="str">
        <f t="shared" si="31"/>
        <v>1</v>
      </c>
      <c r="CA52" s="10" t="s">
        <v>384</v>
      </c>
      <c r="CB52" s="50" t="str">
        <f t="shared" si="32"/>
        <v>1</v>
      </c>
      <c r="CC52" s="10" t="s">
        <v>384</v>
      </c>
      <c r="CD52" s="50" t="str">
        <f t="shared" si="100"/>
        <v>1</v>
      </c>
      <c r="CE52" s="10" t="s">
        <v>422</v>
      </c>
      <c r="CF52" s="50" t="str">
        <f t="shared" si="65"/>
        <v>1</v>
      </c>
      <c r="CG52" s="18">
        <f t="shared" si="64"/>
        <v>42</v>
      </c>
    </row>
    <row r="53" spans="1:86" s="44" customFormat="1" ht="34.15" customHeight="1" x14ac:dyDescent="0.2">
      <c r="A53" s="34">
        <v>49</v>
      </c>
      <c r="B53" s="43" t="s">
        <v>50</v>
      </c>
      <c r="C53" s="23">
        <v>1709.7</v>
      </c>
      <c r="D53" s="23">
        <v>0</v>
      </c>
      <c r="E53" s="23">
        <v>1735.6</v>
      </c>
      <c r="F53" s="23">
        <v>0</v>
      </c>
      <c r="G53" s="37">
        <f t="shared" si="70"/>
        <v>99</v>
      </c>
      <c r="H53" s="37">
        <f t="shared" si="71"/>
        <v>5</v>
      </c>
      <c r="I53" s="9" t="s">
        <v>378</v>
      </c>
      <c r="J53" s="50" t="str">
        <f t="shared" si="72"/>
        <v>1</v>
      </c>
      <c r="K53" s="23">
        <v>128.6</v>
      </c>
      <c r="L53" s="23">
        <v>100.2</v>
      </c>
      <c r="M53" s="37">
        <f t="shared" si="73"/>
        <v>22</v>
      </c>
      <c r="N53" s="37">
        <f t="shared" si="74"/>
        <v>2</v>
      </c>
      <c r="O53" s="8">
        <v>1668.7</v>
      </c>
      <c r="P53" s="8">
        <v>1060.8</v>
      </c>
      <c r="Q53" s="39">
        <f t="shared" si="75"/>
        <v>57</v>
      </c>
      <c r="R53" s="37">
        <f t="shared" si="76"/>
        <v>0</v>
      </c>
      <c r="S53" s="8">
        <v>0</v>
      </c>
      <c r="T53" s="37">
        <f t="shared" si="77"/>
        <v>1</v>
      </c>
      <c r="U53" s="8" t="s">
        <v>380</v>
      </c>
      <c r="V53" s="37" t="str">
        <f t="shared" si="78"/>
        <v>1</v>
      </c>
      <c r="W53" s="8">
        <v>1385.4</v>
      </c>
      <c r="X53" s="8">
        <v>1515.6</v>
      </c>
      <c r="Y53" s="37">
        <f t="shared" si="79"/>
        <v>91</v>
      </c>
      <c r="Z53" s="37">
        <f t="shared" si="80"/>
        <v>0</v>
      </c>
      <c r="AA53" s="8">
        <v>0</v>
      </c>
      <c r="AB53" s="8">
        <v>1494.5</v>
      </c>
      <c r="AC53" s="38">
        <f t="shared" si="81"/>
        <v>0</v>
      </c>
      <c r="AD53" s="37">
        <f t="shared" si="82"/>
        <v>2</v>
      </c>
      <c r="AE53" s="23">
        <v>0</v>
      </c>
      <c r="AF53" s="37">
        <f t="shared" si="83"/>
        <v>1</v>
      </c>
      <c r="AG53" s="8">
        <v>57.5</v>
      </c>
      <c r="AH53" s="8">
        <v>128.6</v>
      </c>
      <c r="AI53" s="8">
        <v>100.2</v>
      </c>
      <c r="AJ53" s="8">
        <v>128.6</v>
      </c>
      <c r="AK53" s="41">
        <f t="shared" si="84"/>
        <v>0</v>
      </c>
      <c r="AL53" s="41">
        <f t="shared" si="85"/>
        <v>3</v>
      </c>
      <c r="AM53" s="10" t="s">
        <v>378</v>
      </c>
      <c r="AN53" s="37" t="str">
        <f t="shared" si="86"/>
        <v>1</v>
      </c>
      <c r="AO53" s="10" t="s">
        <v>380</v>
      </c>
      <c r="AP53" s="37" t="str">
        <f t="shared" si="87"/>
        <v>1</v>
      </c>
      <c r="AQ53" s="23">
        <v>248.7</v>
      </c>
      <c r="AR53" s="23">
        <v>326.60000000000002</v>
      </c>
      <c r="AS53" s="23">
        <v>439.5</v>
      </c>
      <c r="AT53" s="23">
        <v>428.1</v>
      </c>
      <c r="AU53" s="40">
        <f t="shared" si="88"/>
        <v>27</v>
      </c>
      <c r="AV53" s="37">
        <f t="shared" si="89"/>
        <v>3</v>
      </c>
      <c r="AW53" s="8" t="s">
        <v>381</v>
      </c>
      <c r="AX53" s="37" t="str">
        <f t="shared" si="90"/>
        <v>1</v>
      </c>
      <c r="AY53" s="8">
        <v>1537.1</v>
      </c>
      <c r="AZ53" s="8">
        <v>0</v>
      </c>
      <c r="BA53" s="8">
        <v>1494.5</v>
      </c>
      <c r="BB53" s="37">
        <f t="shared" si="91"/>
        <v>103</v>
      </c>
      <c r="BC53" s="37">
        <f t="shared" si="92"/>
        <v>3</v>
      </c>
      <c r="BD53" s="7" t="s">
        <v>381</v>
      </c>
      <c r="BE53" s="37" t="str">
        <f t="shared" si="93"/>
        <v>1</v>
      </c>
      <c r="BF53" s="8">
        <v>0</v>
      </c>
      <c r="BG53" s="8">
        <v>100.2</v>
      </c>
      <c r="BH53" s="37">
        <f t="shared" si="94"/>
        <v>0</v>
      </c>
      <c r="BI53" s="37">
        <f t="shared" si="95"/>
        <v>5</v>
      </c>
      <c r="BJ53" s="23">
        <v>0</v>
      </c>
      <c r="BK53" s="23">
        <v>1473</v>
      </c>
      <c r="BL53" s="1">
        <f t="shared" si="96"/>
        <v>0</v>
      </c>
      <c r="BM53" s="37">
        <f t="shared" si="97"/>
        <v>5</v>
      </c>
      <c r="BN53" s="23">
        <v>0</v>
      </c>
      <c r="BO53" s="23">
        <v>48.2</v>
      </c>
      <c r="BP53" s="23">
        <v>325.60000000000014</v>
      </c>
      <c r="BQ53" s="23">
        <v>52</v>
      </c>
      <c r="BR53" s="23">
        <v>1059.8</v>
      </c>
      <c r="BS53" s="37">
        <f t="shared" si="27"/>
        <v>0</v>
      </c>
      <c r="BT53" s="37">
        <f t="shared" si="98"/>
        <v>2</v>
      </c>
      <c r="BU53" s="10" t="s">
        <v>384</v>
      </c>
      <c r="BV53" s="50" t="str">
        <f t="shared" si="69"/>
        <v>1</v>
      </c>
      <c r="BW53" s="10" t="s">
        <v>384</v>
      </c>
      <c r="BX53" s="50" t="str">
        <f t="shared" si="99"/>
        <v>1</v>
      </c>
      <c r="BY53" s="10" t="s">
        <v>384</v>
      </c>
      <c r="BZ53" s="50" t="str">
        <f t="shared" si="31"/>
        <v>1</v>
      </c>
      <c r="CA53" s="10" t="s">
        <v>384</v>
      </c>
      <c r="CB53" s="50" t="str">
        <f t="shared" si="32"/>
        <v>1</v>
      </c>
      <c r="CC53" s="10" t="s">
        <v>384</v>
      </c>
      <c r="CD53" s="50" t="str">
        <f t="shared" si="100"/>
        <v>1</v>
      </c>
      <c r="CE53" s="10" t="s">
        <v>422</v>
      </c>
      <c r="CF53" s="50" t="str">
        <f t="shared" si="65"/>
        <v>1</v>
      </c>
      <c r="CG53" s="18">
        <f t="shared" si="64"/>
        <v>44</v>
      </c>
    </row>
    <row r="54" spans="1:86" s="44" customFormat="1" ht="34.15" customHeight="1" x14ac:dyDescent="0.2">
      <c r="A54" s="34">
        <v>50</v>
      </c>
      <c r="B54" s="43" t="s">
        <v>42</v>
      </c>
      <c r="C54" s="23">
        <v>3196.5</v>
      </c>
      <c r="D54" s="23">
        <v>0</v>
      </c>
      <c r="E54" s="23">
        <v>3300</v>
      </c>
      <c r="F54" s="23">
        <v>0</v>
      </c>
      <c r="G54" s="37">
        <f t="shared" si="70"/>
        <v>97</v>
      </c>
      <c r="H54" s="37">
        <f t="shared" si="71"/>
        <v>5</v>
      </c>
      <c r="I54" s="9" t="s">
        <v>378</v>
      </c>
      <c r="J54" s="50" t="str">
        <f t="shared" si="72"/>
        <v>1</v>
      </c>
      <c r="K54" s="23">
        <v>1280.8</v>
      </c>
      <c r="L54" s="23">
        <v>1278.9000000000001</v>
      </c>
      <c r="M54" s="37">
        <f t="shared" si="73"/>
        <v>0</v>
      </c>
      <c r="N54" s="37">
        <f t="shared" si="74"/>
        <v>5</v>
      </c>
      <c r="O54" s="8">
        <v>3145.4</v>
      </c>
      <c r="P54" s="8">
        <v>2644.7</v>
      </c>
      <c r="Q54" s="39">
        <f t="shared" si="75"/>
        <v>19</v>
      </c>
      <c r="R54" s="37">
        <f t="shared" si="76"/>
        <v>3</v>
      </c>
      <c r="S54" s="8">
        <v>0</v>
      </c>
      <c r="T54" s="37">
        <f t="shared" si="77"/>
        <v>1</v>
      </c>
      <c r="U54" s="8" t="s">
        <v>380</v>
      </c>
      <c r="V54" s="37" t="str">
        <f t="shared" si="78"/>
        <v>1</v>
      </c>
      <c r="W54" s="8">
        <v>1610</v>
      </c>
      <c r="X54" s="8">
        <v>2933.8</v>
      </c>
      <c r="Y54" s="37">
        <f t="shared" si="79"/>
        <v>55</v>
      </c>
      <c r="Z54" s="37">
        <f t="shared" si="80"/>
        <v>0</v>
      </c>
      <c r="AA54" s="8">
        <v>0</v>
      </c>
      <c r="AB54" s="8">
        <v>2972.3</v>
      </c>
      <c r="AC54" s="38">
        <f t="shared" si="81"/>
        <v>0</v>
      </c>
      <c r="AD54" s="37">
        <f t="shared" si="82"/>
        <v>2</v>
      </c>
      <c r="AE54" s="23">
        <v>0</v>
      </c>
      <c r="AF54" s="37">
        <f t="shared" si="83"/>
        <v>1</v>
      </c>
      <c r="AG54" s="8">
        <v>1280.9000000000001</v>
      </c>
      <c r="AH54" s="8">
        <v>1280.8</v>
      </c>
      <c r="AI54" s="8">
        <v>1278.9000000000001</v>
      </c>
      <c r="AJ54" s="8">
        <v>1280.8</v>
      </c>
      <c r="AK54" s="41">
        <f t="shared" si="84"/>
        <v>0</v>
      </c>
      <c r="AL54" s="41">
        <f t="shared" si="85"/>
        <v>3</v>
      </c>
      <c r="AM54" s="10" t="s">
        <v>378</v>
      </c>
      <c r="AN54" s="37" t="str">
        <f t="shared" si="86"/>
        <v>1</v>
      </c>
      <c r="AO54" s="10" t="s">
        <v>380</v>
      </c>
      <c r="AP54" s="37" t="str">
        <f t="shared" si="87"/>
        <v>1</v>
      </c>
      <c r="AQ54" s="23">
        <v>478</v>
      </c>
      <c r="AR54" s="23">
        <v>676.3</v>
      </c>
      <c r="AS54" s="23">
        <v>734</v>
      </c>
      <c r="AT54" s="23">
        <v>976.9</v>
      </c>
      <c r="AU54" s="40">
        <f t="shared" si="88"/>
        <v>55</v>
      </c>
      <c r="AV54" s="37">
        <f t="shared" si="89"/>
        <v>0</v>
      </c>
      <c r="AW54" s="8" t="s">
        <v>381</v>
      </c>
      <c r="AX54" s="37" t="str">
        <f t="shared" si="90"/>
        <v>1</v>
      </c>
      <c r="AY54" s="8">
        <v>2970.4</v>
      </c>
      <c r="AZ54" s="8">
        <v>1.9</v>
      </c>
      <c r="BA54" s="8">
        <v>2972.3</v>
      </c>
      <c r="BB54" s="37">
        <f t="shared" si="91"/>
        <v>100</v>
      </c>
      <c r="BC54" s="37">
        <f t="shared" si="92"/>
        <v>3</v>
      </c>
      <c r="BD54" s="7" t="s">
        <v>381</v>
      </c>
      <c r="BE54" s="37" t="str">
        <f t="shared" si="93"/>
        <v>1</v>
      </c>
      <c r="BF54" s="8">
        <v>0</v>
      </c>
      <c r="BG54" s="8">
        <v>1278.9000000000001</v>
      </c>
      <c r="BH54" s="37">
        <f t="shared" si="94"/>
        <v>0</v>
      </c>
      <c r="BI54" s="37">
        <f t="shared" si="95"/>
        <v>5</v>
      </c>
      <c r="BJ54" s="23">
        <v>0</v>
      </c>
      <c r="BK54" s="23">
        <v>2935.9</v>
      </c>
      <c r="BL54" s="1">
        <f t="shared" si="96"/>
        <v>0</v>
      </c>
      <c r="BM54" s="37">
        <f t="shared" si="97"/>
        <v>5</v>
      </c>
      <c r="BN54" s="23">
        <v>0</v>
      </c>
      <c r="BO54" s="23">
        <v>226.60000000000014</v>
      </c>
      <c r="BP54" s="23">
        <v>154.29999999999995</v>
      </c>
      <c r="BQ54" s="23">
        <v>1052.3</v>
      </c>
      <c r="BR54" s="23">
        <v>1455.7</v>
      </c>
      <c r="BS54" s="37">
        <f t="shared" si="27"/>
        <v>0</v>
      </c>
      <c r="BT54" s="37">
        <f t="shared" si="98"/>
        <v>2</v>
      </c>
      <c r="BU54" s="10" t="s">
        <v>384</v>
      </c>
      <c r="BV54" s="50" t="str">
        <f t="shared" si="69"/>
        <v>1</v>
      </c>
      <c r="BW54" s="10" t="s">
        <v>384</v>
      </c>
      <c r="BX54" s="50" t="str">
        <f t="shared" si="99"/>
        <v>1</v>
      </c>
      <c r="BY54" s="10" t="s">
        <v>384</v>
      </c>
      <c r="BZ54" s="50" t="str">
        <f t="shared" si="31"/>
        <v>1</v>
      </c>
      <c r="CA54" s="10" t="s">
        <v>384</v>
      </c>
      <c r="CB54" s="50" t="str">
        <f t="shared" si="32"/>
        <v>1</v>
      </c>
      <c r="CC54" s="10" t="s">
        <v>384</v>
      </c>
      <c r="CD54" s="50" t="str">
        <f t="shared" si="100"/>
        <v>1</v>
      </c>
      <c r="CE54" s="10" t="s">
        <v>422</v>
      </c>
      <c r="CF54" s="50" t="str">
        <f t="shared" si="65"/>
        <v>1</v>
      </c>
      <c r="CG54" s="18">
        <f t="shared" si="64"/>
        <v>47</v>
      </c>
    </row>
    <row r="55" spans="1:86" s="44" customFormat="1" ht="34.15" customHeight="1" x14ac:dyDescent="0.2">
      <c r="A55" s="34">
        <v>51</v>
      </c>
      <c r="B55" s="43" t="s">
        <v>44</v>
      </c>
      <c r="C55" s="23">
        <v>2199.1</v>
      </c>
      <c r="D55" s="23">
        <v>0</v>
      </c>
      <c r="E55" s="23">
        <v>2243.1</v>
      </c>
      <c r="F55" s="23">
        <v>0</v>
      </c>
      <c r="G55" s="37">
        <f t="shared" si="70"/>
        <v>98</v>
      </c>
      <c r="H55" s="37">
        <f t="shared" si="71"/>
        <v>5</v>
      </c>
      <c r="I55" s="9" t="s">
        <v>378</v>
      </c>
      <c r="J55" s="50" t="str">
        <f t="shared" si="72"/>
        <v>1</v>
      </c>
      <c r="K55" s="23">
        <v>279.8</v>
      </c>
      <c r="L55" s="23">
        <v>725.8</v>
      </c>
      <c r="M55" s="37">
        <f t="shared" si="73"/>
        <v>159</v>
      </c>
      <c r="N55" s="37">
        <f t="shared" si="74"/>
        <v>0</v>
      </c>
      <c r="O55" s="8">
        <v>2134.1</v>
      </c>
      <c r="P55" s="8">
        <v>1542.2</v>
      </c>
      <c r="Q55" s="39">
        <f t="shared" si="75"/>
        <v>38</v>
      </c>
      <c r="R55" s="37">
        <f t="shared" si="76"/>
        <v>0</v>
      </c>
      <c r="S55" s="8">
        <v>0</v>
      </c>
      <c r="T55" s="37">
        <f t="shared" si="77"/>
        <v>1</v>
      </c>
      <c r="U55" s="8" t="s">
        <v>380</v>
      </c>
      <c r="V55" s="37" t="str">
        <f t="shared" si="78"/>
        <v>1</v>
      </c>
      <c r="W55" s="8">
        <v>1500.8</v>
      </c>
      <c r="X55" s="8">
        <v>2370.9</v>
      </c>
      <c r="Y55" s="37">
        <f t="shared" si="79"/>
        <v>63</v>
      </c>
      <c r="Z55" s="37">
        <f t="shared" si="80"/>
        <v>0</v>
      </c>
      <c r="AA55" s="8">
        <v>0</v>
      </c>
      <c r="AB55" s="8">
        <v>2327.6</v>
      </c>
      <c r="AC55" s="38">
        <f t="shared" si="81"/>
        <v>0</v>
      </c>
      <c r="AD55" s="37">
        <f t="shared" si="82"/>
        <v>2</v>
      </c>
      <c r="AE55" s="23">
        <v>0</v>
      </c>
      <c r="AF55" s="37">
        <f t="shared" si="83"/>
        <v>1</v>
      </c>
      <c r="AG55" s="8">
        <v>670.4</v>
      </c>
      <c r="AH55" s="8">
        <v>279.8</v>
      </c>
      <c r="AI55" s="8">
        <v>725.8</v>
      </c>
      <c r="AJ55" s="8">
        <v>279.8</v>
      </c>
      <c r="AK55" s="41">
        <f t="shared" si="84"/>
        <v>0</v>
      </c>
      <c r="AL55" s="41">
        <f t="shared" si="85"/>
        <v>3</v>
      </c>
      <c r="AM55" s="10" t="s">
        <v>378</v>
      </c>
      <c r="AN55" s="37" t="str">
        <f t="shared" si="86"/>
        <v>1</v>
      </c>
      <c r="AO55" s="10" t="s">
        <v>380</v>
      </c>
      <c r="AP55" s="37" t="str">
        <f t="shared" si="87"/>
        <v>1</v>
      </c>
      <c r="AQ55" s="23">
        <v>392.8</v>
      </c>
      <c r="AR55" s="23">
        <v>516.5</v>
      </c>
      <c r="AS55" s="23">
        <v>727.1</v>
      </c>
      <c r="AT55" s="23">
        <v>534.79999999999995</v>
      </c>
      <c r="AU55" s="40">
        <f t="shared" si="88"/>
        <v>2</v>
      </c>
      <c r="AV55" s="37">
        <f t="shared" si="89"/>
        <v>5</v>
      </c>
      <c r="AW55" s="8" t="s">
        <v>381</v>
      </c>
      <c r="AX55" s="37" t="str">
        <f t="shared" si="90"/>
        <v>1</v>
      </c>
      <c r="AY55" s="8">
        <v>2382.9</v>
      </c>
      <c r="AZ55" s="8">
        <v>0</v>
      </c>
      <c r="BA55" s="8">
        <v>2327.5</v>
      </c>
      <c r="BB55" s="37">
        <f t="shared" si="91"/>
        <v>102</v>
      </c>
      <c r="BC55" s="37">
        <f t="shared" si="92"/>
        <v>3</v>
      </c>
      <c r="BD55" s="7" t="s">
        <v>381</v>
      </c>
      <c r="BE55" s="37" t="str">
        <f t="shared" si="93"/>
        <v>1</v>
      </c>
      <c r="BF55" s="8">
        <v>0</v>
      </c>
      <c r="BG55" s="8">
        <v>725.8</v>
      </c>
      <c r="BH55" s="37">
        <f t="shared" si="94"/>
        <v>0</v>
      </c>
      <c r="BI55" s="37">
        <f t="shared" si="95"/>
        <v>5</v>
      </c>
      <c r="BJ55" s="23">
        <v>0</v>
      </c>
      <c r="BK55" s="23">
        <v>2315.5</v>
      </c>
      <c r="BL55" s="1">
        <f t="shared" si="96"/>
        <v>0</v>
      </c>
      <c r="BM55" s="37">
        <f t="shared" si="97"/>
        <v>5</v>
      </c>
      <c r="BN55" s="23">
        <v>0</v>
      </c>
      <c r="BO55" s="23">
        <v>504.59999999999997</v>
      </c>
      <c r="BP55" s="23">
        <v>71.399999999999864</v>
      </c>
      <c r="BQ55" s="23">
        <v>221.2</v>
      </c>
      <c r="BR55" s="23">
        <v>1429.4</v>
      </c>
      <c r="BS55" s="37">
        <f t="shared" si="27"/>
        <v>0</v>
      </c>
      <c r="BT55" s="37">
        <f t="shared" si="98"/>
        <v>2</v>
      </c>
      <c r="BU55" s="10" t="s">
        <v>384</v>
      </c>
      <c r="BV55" s="50" t="str">
        <f t="shared" si="69"/>
        <v>1</v>
      </c>
      <c r="BW55" s="10" t="s">
        <v>384</v>
      </c>
      <c r="BX55" s="50" t="str">
        <f t="shared" si="99"/>
        <v>1</v>
      </c>
      <c r="BY55" s="10" t="s">
        <v>384</v>
      </c>
      <c r="BZ55" s="50" t="str">
        <f t="shared" si="31"/>
        <v>1</v>
      </c>
      <c r="CA55" s="10" t="s">
        <v>384</v>
      </c>
      <c r="CB55" s="50" t="str">
        <f t="shared" si="32"/>
        <v>1</v>
      </c>
      <c r="CC55" s="10" t="s">
        <v>384</v>
      </c>
      <c r="CD55" s="50" t="str">
        <f t="shared" si="100"/>
        <v>1</v>
      </c>
      <c r="CE55" s="10" t="s">
        <v>422</v>
      </c>
      <c r="CF55" s="50" t="str">
        <f t="shared" si="65"/>
        <v>1</v>
      </c>
      <c r="CG55" s="18">
        <f t="shared" si="64"/>
        <v>44</v>
      </c>
    </row>
    <row r="56" spans="1:86" s="44" customFormat="1" ht="34.15" customHeight="1" x14ac:dyDescent="0.2">
      <c r="A56" s="34">
        <v>52</v>
      </c>
      <c r="B56" s="43" t="s">
        <v>48</v>
      </c>
      <c r="C56" s="23">
        <v>1996.9</v>
      </c>
      <c r="D56" s="23">
        <v>0</v>
      </c>
      <c r="E56" s="23">
        <v>2035.7</v>
      </c>
      <c r="F56" s="23">
        <v>0</v>
      </c>
      <c r="G56" s="37">
        <f t="shared" si="70"/>
        <v>98</v>
      </c>
      <c r="H56" s="37">
        <f t="shared" si="71"/>
        <v>5</v>
      </c>
      <c r="I56" s="9" t="s">
        <v>378</v>
      </c>
      <c r="J56" s="50" t="str">
        <f t="shared" si="72"/>
        <v>1</v>
      </c>
      <c r="K56" s="23">
        <v>325.7</v>
      </c>
      <c r="L56" s="23">
        <v>364.3</v>
      </c>
      <c r="M56" s="37">
        <f t="shared" si="73"/>
        <v>12</v>
      </c>
      <c r="N56" s="37">
        <f t="shared" si="74"/>
        <v>4</v>
      </c>
      <c r="O56" s="8">
        <v>1916.9</v>
      </c>
      <c r="P56" s="8">
        <v>1588.7</v>
      </c>
      <c r="Q56" s="39">
        <f t="shared" si="75"/>
        <v>21</v>
      </c>
      <c r="R56" s="37">
        <f t="shared" si="76"/>
        <v>2</v>
      </c>
      <c r="S56" s="8">
        <v>0</v>
      </c>
      <c r="T56" s="37">
        <f t="shared" si="77"/>
        <v>1</v>
      </c>
      <c r="U56" s="8" t="s">
        <v>380</v>
      </c>
      <c r="V56" s="37" t="str">
        <f t="shared" si="78"/>
        <v>1</v>
      </c>
      <c r="W56" s="8">
        <v>1386.5</v>
      </c>
      <c r="X56" s="8">
        <v>1811.8</v>
      </c>
      <c r="Y56" s="37">
        <f t="shared" si="79"/>
        <v>77</v>
      </c>
      <c r="Z56" s="37">
        <f t="shared" si="80"/>
        <v>0</v>
      </c>
      <c r="AA56" s="8">
        <v>0</v>
      </c>
      <c r="AB56" s="8">
        <v>1891.2</v>
      </c>
      <c r="AC56" s="38">
        <f t="shared" si="81"/>
        <v>0</v>
      </c>
      <c r="AD56" s="37">
        <f t="shared" si="82"/>
        <v>2</v>
      </c>
      <c r="AE56" s="23">
        <v>0</v>
      </c>
      <c r="AF56" s="37">
        <f t="shared" si="83"/>
        <v>1</v>
      </c>
      <c r="AG56" s="8">
        <v>416.6</v>
      </c>
      <c r="AH56" s="8">
        <v>325.7</v>
      </c>
      <c r="AI56" s="8">
        <v>364.3</v>
      </c>
      <c r="AJ56" s="8">
        <v>325.7</v>
      </c>
      <c r="AK56" s="41">
        <f t="shared" si="84"/>
        <v>13</v>
      </c>
      <c r="AL56" s="41">
        <f t="shared" si="85"/>
        <v>0</v>
      </c>
      <c r="AM56" s="10" t="s">
        <v>378</v>
      </c>
      <c r="AN56" s="37" t="str">
        <f t="shared" si="86"/>
        <v>1</v>
      </c>
      <c r="AO56" s="10" t="s">
        <v>380</v>
      </c>
      <c r="AP56" s="37" t="str">
        <f t="shared" si="87"/>
        <v>1</v>
      </c>
      <c r="AQ56" s="23">
        <v>335.1</v>
      </c>
      <c r="AR56" s="23">
        <v>428.7</v>
      </c>
      <c r="AS56" s="23">
        <v>635.6</v>
      </c>
      <c r="AT56" s="23">
        <v>403.7</v>
      </c>
      <c r="AU56" s="40">
        <f t="shared" si="88"/>
        <v>13</v>
      </c>
      <c r="AV56" s="37">
        <f t="shared" si="89"/>
        <v>4</v>
      </c>
      <c r="AW56" s="8" t="s">
        <v>381</v>
      </c>
      <c r="AX56" s="37" t="str">
        <f t="shared" si="90"/>
        <v>1</v>
      </c>
      <c r="AY56" s="8">
        <v>1838.9</v>
      </c>
      <c r="AZ56" s="8">
        <v>52.3</v>
      </c>
      <c r="BA56" s="8">
        <v>1891.2</v>
      </c>
      <c r="BB56" s="37">
        <f t="shared" si="91"/>
        <v>100</v>
      </c>
      <c r="BC56" s="37">
        <f t="shared" si="92"/>
        <v>3</v>
      </c>
      <c r="BD56" s="7" t="s">
        <v>381</v>
      </c>
      <c r="BE56" s="37" t="str">
        <f t="shared" si="93"/>
        <v>1</v>
      </c>
      <c r="BF56" s="8">
        <v>0</v>
      </c>
      <c r="BG56" s="8">
        <v>364.3</v>
      </c>
      <c r="BH56" s="37">
        <f t="shared" si="94"/>
        <v>0</v>
      </c>
      <c r="BI56" s="37">
        <f t="shared" si="95"/>
        <v>5</v>
      </c>
      <c r="BJ56" s="23">
        <v>0</v>
      </c>
      <c r="BK56" s="23">
        <v>1864.1</v>
      </c>
      <c r="BL56" s="1">
        <f t="shared" si="96"/>
        <v>0</v>
      </c>
      <c r="BM56" s="37">
        <f t="shared" si="97"/>
        <v>5</v>
      </c>
      <c r="BN56" s="23">
        <v>0</v>
      </c>
      <c r="BO56" s="23">
        <v>160.80000000000001</v>
      </c>
      <c r="BP56" s="23">
        <v>59.299999999999955</v>
      </c>
      <c r="BQ56" s="23">
        <v>203.5</v>
      </c>
      <c r="BR56" s="23">
        <v>1327.2</v>
      </c>
      <c r="BS56" s="37">
        <f t="shared" si="27"/>
        <v>0</v>
      </c>
      <c r="BT56" s="37">
        <f t="shared" si="98"/>
        <v>2</v>
      </c>
      <c r="BU56" s="10" t="s">
        <v>384</v>
      </c>
      <c r="BV56" s="50" t="str">
        <f t="shared" si="69"/>
        <v>1</v>
      </c>
      <c r="BW56" s="10" t="s">
        <v>384</v>
      </c>
      <c r="BX56" s="50" t="str">
        <f t="shared" si="99"/>
        <v>1</v>
      </c>
      <c r="BY56" s="10" t="s">
        <v>384</v>
      </c>
      <c r="BZ56" s="50" t="str">
        <f t="shared" si="31"/>
        <v>1</v>
      </c>
      <c r="CA56" s="10" t="s">
        <v>384</v>
      </c>
      <c r="CB56" s="50" t="str">
        <f t="shared" si="32"/>
        <v>1</v>
      </c>
      <c r="CC56" s="10" t="s">
        <v>384</v>
      </c>
      <c r="CD56" s="50" t="str">
        <f t="shared" si="100"/>
        <v>1</v>
      </c>
      <c r="CE56" s="10" t="s">
        <v>422</v>
      </c>
      <c r="CF56" s="50" t="str">
        <f t="shared" si="65"/>
        <v>1</v>
      </c>
      <c r="CG56" s="18">
        <f t="shared" si="64"/>
        <v>46</v>
      </c>
    </row>
    <row r="57" spans="1:86" s="44" customFormat="1" ht="34.15" customHeight="1" x14ac:dyDescent="0.2">
      <c r="A57" s="34">
        <v>53</v>
      </c>
      <c r="B57" s="43" t="s">
        <v>49</v>
      </c>
      <c r="C57" s="23">
        <v>4258.7</v>
      </c>
      <c r="D57" s="23">
        <v>0</v>
      </c>
      <c r="E57" s="23">
        <v>4292.3999999999996</v>
      </c>
      <c r="F57" s="23">
        <v>0</v>
      </c>
      <c r="G57" s="37">
        <f t="shared" si="70"/>
        <v>99</v>
      </c>
      <c r="H57" s="37">
        <f t="shared" si="71"/>
        <v>5</v>
      </c>
      <c r="I57" s="9" t="s">
        <v>378</v>
      </c>
      <c r="J57" s="50" t="str">
        <f t="shared" si="72"/>
        <v>1</v>
      </c>
      <c r="K57" s="23">
        <v>3355.3</v>
      </c>
      <c r="L57" s="23">
        <v>3396.2</v>
      </c>
      <c r="M57" s="37">
        <f t="shared" si="73"/>
        <v>1</v>
      </c>
      <c r="N57" s="37">
        <f t="shared" si="74"/>
        <v>5</v>
      </c>
      <c r="O57" s="8">
        <v>4201.7</v>
      </c>
      <c r="P57" s="8">
        <v>3455.6</v>
      </c>
      <c r="Q57" s="39">
        <f t="shared" si="75"/>
        <v>22</v>
      </c>
      <c r="R57" s="37">
        <f t="shared" si="76"/>
        <v>2</v>
      </c>
      <c r="S57" s="8">
        <v>0</v>
      </c>
      <c r="T57" s="37">
        <f t="shared" si="77"/>
        <v>1</v>
      </c>
      <c r="U57" s="8" t="s">
        <v>380</v>
      </c>
      <c r="V57" s="37" t="str">
        <f t="shared" si="78"/>
        <v>1</v>
      </c>
      <c r="W57" s="8">
        <v>88.9</v>
      </c>
      <c r="X57" s="8">
        <v>3515.1</v>
      </c>
      <c r="Y57" s="37">
        <f t="shared" si="79"/>
        <v>3</v>
      </c>
      <c r="Z57" s="37">
        <f t="shared" si="80"/>
        <v>3</v>
      </c>
      <c r="AA57" s="8">
        <v>0</v>
      </c>
      <c r="AB57" s="8">
        <v>3468.6</v>
      </c>
      <c r="AC57" s="38">
        <f t="shared" si="81"/>
        <v>0</v>
      </c>
      <c r="AD57" s="37">
        <f t="shared" si="82"/>
        <v>2</v>
      </c>
      <c r="AE57" s="23">
        <v>0</v>
      </c>
      <c r="AF57" s="37">
        <f t="shared" si="83"/>
        <v>1</v>
      </c>
      <c r="AG57" s="8">
        <v>3326.6</v>
      </c>
      <c r="AH57" s="8">
        <v>3355.3</v>
      </c>
      <c r="AI57" s="8">
        <v>3396.3</v>
      </c>
      <c r="AJ57" s="8">
        <v>3355.3</v>
      </c>
      <c r="AK57" s="41">
        <f t="shared" si="84"/>
        <v>0</v>
      </c>
      <c r="AL57" s="41">
        <f t="shared" si="85"/>
        <v>3</v>
      </c>
      <c r="AM57" s="10" t="s">
        <v>378</v>
      </c>
      <c r="AN57" s="37" t="str">
        <f t="shared" si="86"/>
        <v>1</v>
      </c>
      <c r="AO57" s="10" t="s">
        <v>380</v>
      </c>
      <c r="AP57" s="37" t="str">
        <f t="shared" si="87"/>
        <v>1</v>
      </c>
      <c r="AQ57" s="23">
        <v>945.7</v>
      </c>
      <c r="AR57" s="23">
        <v>876.2</v>
      </c>
      <c r="AS57" s="23">
        <v>608.79999999999995</v>
      </c>
      <c r="AT57" s="23">
        <v>984.7</v>
      </c>
      <c r="AU57" s="40">
        <f t="shared" si="88"/>
        <v>22</v>
      </c>
      <c r="AV57" s="37">
        <f t="shared" si="89"/>
        <v>3</v>
      </c>
      <c r="AW57" s="8" t="s">
        <v>381</v>
      </c>
      <c r="AX57" s="37" t="str">
        <f t="shared" si="90"/>
        <v>1</v>
      </c>
      <c r="AY57" s="8">
        <v>3538.4</v>
      </c>
      <c r="AZ57" s="8">
        <v>0</v>
      </c>
      <c r="BA57" s="8">
        <v>3468.7</v>
      </c>
      <c r="BB57" s="37">
        <f t="shared" si="91"/>
        <v>102</v>
      </c>
      <c r="BC57" s="37">
        <f t="shared" si="92"/>
        <v>3</v>
      </c>
      <c r="BD57" s="7" t="s">
        <v>381</v>
      </c>
      <c r="BE57" s="37" t="str">
        <f t="shared" si="93"/>
        <v>1</v>
      </c>
      <c r="BF57" s="8">
        <v>0</v>
      </c>
      <c r="BG57" s="8">
        <v>3396.2</v>
      </c>
      <c r="BH57" s="37">
        <f t="shared" si="94"/>
        <v>0</v>
      </c>
      <c r="BI57" s="37">
        <f t="shared" si="95"/>
        <v>5</v>
      </c>
      <c r="BJ57" s="23">
        <v>0</v>
      </c>
      <c r="BK57" s="23">
        <v>3445.4</v>
      </c>
      <c r="BL57" s="1">
        <f t="shared" si="96"/>
        <v>0</v>
      </c>
      <c r="BM57" s="37">
        <f t="shared" si="97"/>
        <v>5</v>
      </c>
      <c r="BN57" s="23">
        <v>0</v>
      </c>
      <c r="BO57" s="23">
        <v>199.79999999999973</v>
      </c>
      <c r="BP57" s="23">
        <v>88.9</v>
      </c>
      <c r="BQ57" s="23">
        <v>3196.4</v>
      </c>
      <c r="BR57" s="23">
        <v>0</v>
      </c>
      <c r="BS57" s="37">
        <f t="shared" si="27"/>
        <v>0</v>
      </c>
      <c r="BT57" s="37">
        <f t="shared" si="98"/>
        <v>2</v>
      </c>
      <c r="BU57" s="10" t="s">
        <v>384</v>
      </c>
      <c r="BV57" s="50" t="str">
        <f t="shared" si="69"/>
        <v>1</v>
      </c>
      <c r="BW57" s="10" t="s">
        <v>384</v>
      </c>
      <c r="BX57" s="50" t="str">
        <f t="shared" si="99"/>
        <v>1</v>
      </c>
      <c r="BY57" s="10" t="s">
        <v>384</v>
      </c>
      <c r="BZ57" s="50" t="str">
        <f t="shared" si="31"/>
        <v>1</v>
      </c>
      <c r="CA57" s="10" t="s">
        <v>384</v>
      </c>
      <c r="CB57" s="50" t="str">
        <f t="shared" si="32"/>
        <v>1</v>
      </c>
      <c r="CC57" s="10" t="s">
        <v>384</v>
      </c>
      <c r="CD57" s="50" t="str">
        <f t="shared" si="100"/>
        <v>1</v>
      </c>
      <c r="CE57" s="10" t="s">
        <v>422</v>
      </c>
      <c r="CF57" s="50" t="str">
        <f t="shared" si="65"/>
        <v>1</v>
      </c>
      <c r="CG57" s="18">
        <f t="shared" si="64"/>
        <v>52</v>
      </c>
    </row>
    <row r="58" spans="1:86" s="44" customFormat="1" ht="34.15" customHeight="1" x14ac:dyDescent="0.2">
      <c r="A58" s="34">
        <v>54</v>
      </c>
      <c r="B58" s="43" t="s">
        <v>51</v>
      </c>
      <c r="C58" s="23">
        <v>4888.3999999999996</v>
      </c>
      <c r="D58" s="23">
        <v>0</v>
      </c>
      <c r="E58" s="23">
        <v>4992</v>
      </c>
      <c r="F58" s="23">
        <v>0</v>
      </c>
      <c r="G58" s="37">
        <f t="shared" si="70"/>
        <v>98</v>
      </c>
      <c r="H58" s="37">
        <f t="shared" si="71"/>
        <v>5</v>
      </c>
      <c r="I58" s="9" t="s">
        <v>378</v>
      </c>
      <c r="J58" s="50" t="str">
        <f t="shared" si="72"/>
        <v>1</v>
      </c>
      <c r="K58" s="23">
        <v>764.9</v>
      </c>
      <c r="L58" s="23">
        <v>819.4</v>
      </c>
      <c r="M58" s="37">
        <f t="shared" si="73"/>
        <v>7</v>
      </c>
      <c r="N58" s="37">
        <f t="shared" si="74"/>
        <v>5</v>
      </c>
      <c r="O58" s="8">
        <v>4833.3999999999996</v>
      </c>
      <c r="P58" s="8">
        <v>3691.4</v>
      </c>
      <c r="Q58" s="39">
        <f t="shared" si="75"/>
        <v>31</v>
      </c>
      <c r="R58" s="37">
        <f t="shared" si="76"/>
        <v>0</v>
      </c>
      <c r="S58" s="8">
        <v>0</v>
      </c>
      <c r="T58" s="37">
        <f t="shared" si="77"/>
        <v>1</v>
      </c>
      <c r="U58" s="8" t="s">
        <v>380</v>
      </c>
      <c r="V58" s="37" t="str">
        <f t="shared" si="78"/>
        <v>1</v>
      </c>
      <c r="W58" s="8">
        <v>3213.3</v>
      </c>
      <c r="X58" s="8">
        <v>4130.8</v>
      </c>
      <c r="Y58" s="37">
        <f t="shared" si="79"/>
        <v>78</v>
      </c>
      <c r="Z58" s="37">
        <f t="shared" si="80"/>
        <v>0</v>
      </c>
      <c r="AA58" s="8">
        <v>0</v>
      </c>
      <c r="AB58" s="8">
        <v>4122.6000000000004</v>
      </c>
      <c r="AC58" s="38">
        <f t="shared" si="81"/>
        <v>0</v>
      </c>
      <c r="AD58" s="37">
        <f t="shared" si="82"/>
        <v>2</v>
      </c>
      <c r="AE58" s="23">
        <v>0</v>
      </c>
      <c r="AF58" s="37">
        <f t="shared" si="83"/>
        <v>1</v>
      </c>
      <c r="AG58" s="8">
        <v>781.8</v>
      </c>
      <c r="AH58" s="8">
        <v>764.9</v>
      </c>
      <c r="AI58" s="8">
        <v>819.4</v>
      </c>
      <c r="AJ58" s="8">
        <v>764.9</v>
      </c>
      <c r="AK58" s="41">
        <f t="shared" si="84"/>
        <v>0</v>
      </c>
      <c r="AL58" s="41">
        <f t="shared" si="85"/>
        <v>3</v>
      </c>
      <c r="AM58" s="10" t="s">
        <v>378</v>
      </c>
      <c r="AN58" s="37" t="str">
        <f t="shared" si="86"/>
        <v>1</v>
      </c>
      <c r="AO58" s="10" t="s">
        <v>380</v>
      </c>
      <c r="AP58" s="37" t="str">
        <f t="shared" si="87"/>
        <v>1</v>
      </c>
      <c r="AQ58" s="23">
        <v>676.8</v>
      </c>
      <c r="AR58" s="23">
        <v>951.1</v>
      </c>
      <c r="AS58" s="23">
        <v>1236.5</v>
      </c>
      <c r="AT58" s="23">
        <v>1130.7</v>
      </c>
      <c r="AU58" s="40">
        <f t="shared" si="88"/>
        <v>18</v>
      </c>
      <c r="AV58" s="37">
        <f t="shared" si="89"/>
        <v>4</v>
      </c>
      <c r="AW58" s="8" t="s">
        <v>381</v>
      </c>
      <c r="AX58" s="37" t="str">
        <f t="shared" si="90"/>
        <v>1</v>
      </c>
      <c r="AY58" s="8">
        <v>4160.1000000000004</v>
      </c>
      <c r="AZ58" s="8">
        <v>0</v>
      </c>
      <c r="BA58" s="8">
        <v>4122.6000000000004</v>
      </c>
      <c r="BB58" s="37">
        <f t="shared" si="91"/>
        <v>101</v>
      </c>
      <c r="BC58" s="37">
        <f t="shared" si="92"/>
        <v>3</v>
      </c>
      <c r="BD58" s="7" t="s">
        <v>381</v>
      </c>
      <c r="BE58" s="37" t="str">
        <f t="shared" si="93"/>
        <v>1</v>
      </c>
      <c r="BF58" s="8">
        <v>0</v>
      </c>
      <c r="BG58" s="8">
        <v>819.4</v>
      </c>
      <c r="BH58" s="37">
        <f t="shared" si="94"/>
        <v>0</v>
      </c>
      <c r="BI58" s="37">
        <f t="shared" si="95"/>
        <v>5</v>
      </c>
      <c r="BJ58" s="23">
        <v>0</v>
      </c>
      <c r="BK58" s="23">
        <v>4093.1</v>
      </c>
      <c r="BL58" s="1">
        <f t="shared" si="96"/>
        <v>0</v>
      </c>
      <c r="BM58" s="37">
        <f t="shared" si="97"/>
        <v>5</v>
      </c>
      <c r="BN58" s="23">
        <v>0</v>
      </c>
      <c r="BO58" s="23">
        <v>478</v>
      </c>
      <c r="BP58" s="23">
        <v>151.40000000000009</v>
      </c>
      <c r="BQ58" s="23">
        <v>341.4</v>
      </c>
      <c r="BR58" s="23">
        <v>3061.9</v>
      </c>
      <c r="BS58" s="37">
        <f t="shared" si="27"/>
        <v>0</v>
      </c>
      <c r="BT58" s="37">
        <f t="shared" si="98"/>
        <v>2</v>
      </c>
      <c r="BU58" s="10" t="s">
        <v>384</v>
      </c>
      <c r="BV58" s="50" t="str">
        <f t="shared" si="69"/>
        <v>1</v>
      </c>
      <c r="BW58" s="10" t="s">
        <v>384</v>
      </c>
      <c r="BX58" s="50" t="str">
        <f t="shared" si="99"/>
        <v>1</v>
      </c>
      <c r="BY58" s="10" t="s">
        <v>384</v>
      </c>
      <c r="BZ58" s="50" t="str">
        <f t="shared" si="31"/>
        <v>1</v>
      </c>
      <c r="CA58" s="10" t="s">
        <v>384</v>
      </c>
      <c r="CB58" s="50" t="str">
        <f t="shared" si="32"/>
        <v>1</v>
      </c>
      <c r="CC58" s="10" t="s">
        <v>384</v>
      </c>
      <c r="CD58" s="50" t="str">
        <f t="shared" si="100"/>
        <v>1</v>
      </c>
      <c r="CE58" s="10" t="s">
        <v>422</v>
      </c>
      <c r="CF58" s="50" t="str">
        <f t="shared" si="65"/>
        <v>1</v>
      </c>
      <c r="CG58" s="18">
        <f t="shared" si="64"/>
        <v>48</v>
      </c>
    </row>
    <row r="59" spans="1:86" s="44" customFormat="1" ht="34.15" customHeight="1" x14ac:dyDescent="0.2">
      <c r="A59" s="34">
        <v>55</v>
      </c>
      <c r="B59" s="43" t="s">
        <v>52</v>
      </c>
      <c r="C59" s="23">
        <v>1889.4</v>
      </c>
      <c r="D59" s="23">
        <v>0</v>
      </c>
      <c r="E59" s="23">
        <v>1915.3</v>
      </c>
      <c r="F59" s="23">
        <v>0</v>
      </c>
      <c r="G59" s="37">
        <f t="shared" si="70"/>
        <v>99</v>
      </c>
      <c r="H59" s="37">
        <f t="shared" si="71"/>
        <v>5</v>
      </c>
      <c r="I59" s="9" t="s">
        <v>378</v>
      </c>
      <c r="J59" s="50" t="str">
        <f t="shared" si="72"/>
        <v>1</v>
      </c>
      <c r="K59" s="23">
        <v>366.4</v>
      </c>
      <c r="L59" s="23">
        <v>686.8</v>
      </c>
      <c r="M59" s="37">
        <f t="shared" si="73"/>
        <v>87</v>
      </c>
      <c r="N59" s="37">
        <f t="shared" si="74"/>
        <v>0</v>
      </c>
      <c r="O59" s="8">
        <v>1749.4</v>
      </c>
      <c r="P59" s="8">
        <v>1565.1</v>
      </c>
      <c r="Q59" s="39">
        <f t="shared" si="75"/>
        <v>12</v>
      </c>
      <c r="R59" s="37">
        <f t="shared" si="76"/>
        <v>4</v>
      </c>
      <c r="S59" s="8">
        <v>0</v>
      </c>
      <c r="T59" s="37">
        <f t="shared" si="77"/>
        <v>1</v>
      </c>
      <c r="U59" s="8" t="s">
        <v>380</v>
      </c>
      <c r="V59" s="37" t="str">
        <f t="shared" si="78"/>
        <v>1</v>
      </c>
      <c r="W59" s="8">
        <v>1189.2</v>
      </c>
      <c r="X59" s="8">
        <v>2158.1999999999998</v>
      </c>
      <c r="Y59" s="37">
        <f t="shared" si="79"/>
        <v>55</v>
      </c>
      <c r="Z59" s="37">
        <f t="shared" si="80"/>
        <v>0</v>
      </c>
      <c r="AA59" s="8">
        <v>0</v>
      </c>
      <c r="AB59" s="8">
        <v>1818.8</v>
      </c>
      <c r="AC59" s="38">
        <f t="shared" si="81"/>
        <v>0</v>
      </c>
      <c r="AD59" s="37">
        <f t="shared" si="82"/>
        <v>2</v>
      </c>
      <c r="AE59" s="23">
        <v>0</v>
      </c>
      <c r="AF59" s="37">
        <f t="shared" si="83"/>
        <v>1</v>
      </c>
      <c r="AG59" s="8">
        <v>324.2</v>
      </c>
      <c r="AH59" s="8">
        <v>366.4</v>
      </c>
      <c r="AI59" s="8">
        <v>686.8</v>
      </c>
      <c r="AJ59" s="8">
        <v>366.4</v>
      </c>
      <c r="AK59" s="41">
        <f t="shared" si="84"/>
        <v>0</v>
      </c>
      <c r="AL59" s="41">
        <f t="shared" si="85"/>
        <v>3</v>
      </c>
      <c r="AM59" s="10" t="s">
        <v>378</v>
      </c>
      <c r="AN59" s="37" t="str">
        <f t="shared" si="86"/>
        <v>1</v>
      </c>
      <c r="AO59" s="10" t="s">
        <v>380</v>
      </c>
      <c r="AP59" s="37" t="str">
        <f t="shared" si="87"/>
        <v>1</v>
      </c>
      <c r="AQ59" s="23">
        <v>226.4</v>
      </c>
      <c r="AR59" s="23">
        <v>393.8</v>
      </c>
      <c r="AS59" s="23">
        <v>442</v>
      </c>
      <c r="AT59" s="23">
        <v>451.2</v>
      </c>
      <c r="AU59" s="40">
        <f t="shared" si="88"/>
        <v>27</v>
      </c>
      <c r="AV59" s="37">
        <f t="shared" si="89"/>
        <v>3</v>
      </c>
      <c r="AW59" s="8" t="s">
        <v>381</v>
      </c>
      <c r="AX59" s="37" t="str">
        <f t="shared" si="90"/>
        <v>1</v>
      </c>
      <c r="AY59" s="8">
        <v>2181.4</v>
      </c>
      <c r="AZ59" s="8">
        <v>0</v>
      </c>
      <c r="BA59" s="8">
        <v>1818.8</v>
      </c>
      <c r="BB59" s="37">
        <f t="shared" si="91"/>
        <v>120</v>
      </c>
      <c r="BC59" s="37">
        <f t="shared" si="92"/>
        <v>3</v>
      </c>
      <c r="BD59" s="7" t="s">
        <v>381</v>
      </c>
      <c r="BE59" s="37" t="str">
        <f t="shared" si="93"/>
        <v>1</v>
      </c>
      <c r="BF59" s="8">
        <v>0</v>
      </c>
      <c r="BG59" s="8">
        <v>686.8</v>
      </c>
      <c r="BH59" s="37">
        <f t="shared" si="94"/>
        <v>0</v>
      </c>
      <c r="BI59" s="37">
        <f t="shared" si="95"/>
        <v>5</v>
      </c>
      <c r="BJ59" s="23">
        <v>0</v>
      </c>
      <c r="BK59" s="23">
        <v>1795.6</v>
      </c>
      <c r="BL59" s="1">
        <f t="shared" si="96"/>
        <v>0</v>
      </c>
      <c r="BM59" s="37">
        <f t="shared" si="97"/>
        <v>5</v>
      </c>
      <c r="BN59" s="23">
        <v>0</v>
      </c>
      <c r="BO59" s="23">
        <v>313.29999999999995</v>
      </c>
      <c r="BP59" s="23">
        <v>-187.79999999999995</v>
      </c>
      <c r="BQ59" s="23">
        <v>373.5</v>
      </c>
      <c r="BR59" s="23">
        <v>1377</v>
      </c>
      <c r="BS59" s="37">
        <f t="shared" si="27"/>
        <v>0</v>
      </c>
      <c r="BT59" s="37">
        <f t="shared" si="98"/>
        <v>2</v>
      </c>
      <c r="BU59" s="10" t="s">
        <v>384</v>
      </c>
      <c r="BV59" s="50" t="str">
        <f t="shared" si="69"/>
        <v>1</v>
      </c>
      <c r="BW59" s="10" t="s">
        <v>384</v>
      </c>
      <c r="BX59" s="50" t="str">
        <f t="shared" si="99"/>
        <v>1</v>
      </c>
      <c r="BY59" s="10" t="s">
        <v>384</v>
      </c>
      <c r="BZ59" s="50" t="str">
        <f t="shared" si="31"/>
        <v>1</v>
      </c>
      <c r="CA59" s="10" t="s">
        <v>384</v>
      </c>
      <c r="CB59" s="50" t="str">
        <f t="shared" si="32"/>
        <v>1</v>
      </c>
      <c r="CC59" s="10" t="s">
        <v>384</v>
      </c>
      <c r="CD59" s="50" t="str">
        <f t="shared" si="100"/>
        <v>1</v>
      </c>
      <c r="CE59" s="10" t="s">
        <v>422</v>
      </c>
      <c r="CF59" s="50" t="str">
        <f t="shared" si="65"/>
        <v>1</v>
      </c>
      <c r="CG59" s="18">
        <f t="shared" si="64"/>
        <v>46</v>
      </c>
    </row>
    <row r="60" spans="1:86" s="44" customFormat="1" ht="34.15" customHeight="1" x14ac:dyDescent="0.2">
      <c r="A60" s="34">
        <v>56</v>
      </c>
      <c r="B60" s="43" t="s">
        <v>53</v>
      </c>
      <c r="C60" s="23">
        <v>2801.1</v>
      </c>
      <c r="D60" s="23">
        <v>0</v>
      </c>
      <c r="E60" s="23">
        <v>2868.5</v>
      </c>
      <c r="F60" s="23">
        <v>0</v>
      </c>
      <c r="G60" s="37">
        <f t="shared" si="70"/>
        <v>98</v>
      </c>
      <c r="H60" s="37">
        <f t="shared" si="71"/>
        <v>5</v>
      </c>
      <c r="I60" s="9" t="s">
        <v>378</v>
      </c>
      <c r="J60" s="50" t="str">
        <f t="shared" si="72"/>
        <v>1</v>
      </c>
      <c r="K60" s="23">
        <v>589.20000000000005</v>
      </c>
      <c r="L60" s="23">
        <v>657.3</v>
      </c>
      <c r="M60" s="37">
        <f t="shared" si="73"/>
        <v>12</v>
      </c>
      <c r="N60" s="37">
        <f t="shared" si="74"/>
        <v>4</v>
      </c>
      <c r="O60" s="8">
        <v>2675.1</v>
      </c>
      <c r="P60" s="8">
        <v>1872.7</v>
      </c>
      <c r="Q60" s="39">
        <f t="shared" si="75"/>
        <v>43</v>
      </c>
      <c r="R60" s="37">
        <f t="shared" si="76"/>
        <v>0</v>
      </c>
      <c r="S60" s="8">
        <v>0</v>
      </c>
      <c r="T60" s="37">
        <f t="shared" si="77"/>
        <v>1</v>
      </c>
      <c r="U60" s="8" t="s">
        <v>380</v>
      </c>
      <c r="V60" s="37" t="str">
        <f t="shared" si="78"/>
        <v>1</v>
      </c>
      <c r="W60" s="8">
        <v>2033.5</v>
      </c>
      <c r="X60" s="8">
        <v>3187.2</v>
      </c>
      <c r="Y60" s="37">
        <f t="shared" si="79"/>
        <v>64</v>
      </c>
      <c r="Z60" s="37">
        <f t="shared" si="80"/>
        <v>0</v>
      </c>
      <c r="AA60" s="8">
        <v>0</v>
      </c>
      <c r="AB60" s="8">
        <v>3208.3</v>
      </c>
      <c r="AC60" s="38">
        <f t="shared" si="81"/>
        <v>0</v>
      </c>
      <c r="AD60" s="37">
        <f t="shared" si="82"/>
        <v>2</v>
      </c>
      <c r="AE60" s="23">
        <v>0</v>
      </c>
      <c r="AF60" s="37">
        <f t="shared" si="83"/>
        <v>1</v>
      </c>
      <c r="AG60" s="8">
        <v>649.20000000000005</v>
      </c>
      <c r="AH60" s="8">
        <v>589.20000000000005</v>
      </c>
      <c r="AI60" s="8">
        <v>657.3</v>
      </c>
      <c r="AJ60" s="8">
        <v>589.20000000000005</v>
      </c>
      <c r="AK60" s="41">
        <f t="shared" si="84"/>
        <v>0</v>
      </c>
      <c r="AL60" s="41">
        <f t="shared" si="85"/>
        <v>3</v>
      </c>
      <c r="AM60" s="10" t="s">
        <v>378</v>
      </c>
      <c r="AN60" s="37" t="str">
        <f t="shared" si="86"/>
        <v>1</v>
      </c>
      <c r="AO60" s="10" t="s">
        <v>380</v>
      </c>
      <c r="AP60" s="37" t="str">
        <f t="shared" si="87"/>
        <v>1</v>
      </c>
      <c r="AQ60" s="23">
        <v>419.4</v>
      </c>
      <c r="AR60" s="23">
        <v>619.9</v>
      </c>
      <c r="AS60" s="23">
        <v>1028.5999999999999</v>
      </c>
      <c r="AT60" s="23">
        <v>614.9</v>
      </c>
      <c r="AU60" s="40">
        <f t="shared" si="88"/>
        <v>11</v>
      </c>
      <c r="AV60" s="37">
        <f t="shared" si="89"/>
        <v>4</v>
      </c>
      <c r="AW60" s="8" t="s">
        <v>381</v>
      </c>
      <c r="AX60" s="37" t="str">
        <f t="shared" si="90"/>
        <v>1</v>
      </c>
      <c r="AY60" s="8">
        <v>3216.4</v>
      </c>
      <c r="AZ60" s="8">
        <v>0</v>
      </c>
      <c r="BA60" s="8">
        <v>3208.3</v>
      </c>
      <c r="BB60" s="37">
        <f t="shared" si="91"/>
        <v>100</v>
      </c>
      <c r="BC60" s="37">
        <f t="shared" si="92"/>
        <v>3</v>
      </c>
      <c r="BD60" s="7" t="s">
        <v>381</v>
      </c>
      <c r="BE60" s="37" t="str">
        <f t="shared" si="93"/>
        <v>1</v>
      </c>
      <c r="BF60" s="8">
        <v>0</v>
      </c>
      <c r="BG60" s="8">
        <v>657.3</v>
      </c>
      <c r="BH60" s="37">
        <f t="shared" si="94"/>
        <v>0</v>
      </c>
      <c r="BI60" s="37">
        <f t="shared" si="95"/>
        <v>5</v>
      </c>
      <c r="BJ60" s="23">
        <v>0</v>
      </c>
      <c r="BK60" s="23">
        <v>3179.1</v>
      </c>
      <c r="BL60" s="1">
        <f t="shared" si="96"/>
        <v>0</v>
      </c>
      <c r="BM60" s="37">
        <f t="shared" si="97"/>
        <v>5</v>
      </c>
      <c r="BN60" s="23">
        <v>0</v>
      </c>
      <c r="BO60" s="23">
        <v>-172.20000000000005</v>
      </c>
      <c r="BP60" s="23">
        <v>1035.0999999999999</v>
      </c>
      <c r="BQ60" s="23">
        <v>829.5</v>
      </c>
      <c r="BR60" s="23">
        <v>998.4</v>
      </c>
      <c r="BS60" s="37">
        <f t="shared" si="27"/>
        <v>0</v>
      </c>
      <c r="BT60" s="37">
        <f t="shared" si="98"/>
        <v>2</v>
      </c>
      <c r="BU60" s="10" t="s">
        <v>384</v>
      </c>
      <c r="BV60" s="50" t="str">
        <f t="shared" si="69"/>
        <v>1</v>
      </c>
      <c r="BW60" s="10" t="s">
        <v>384</v>
      </c>
      <c r="BX60" s="50" t="str">
        <f t="shared" si="99"/>
        <v>1</v>
      </c>
      <c r="BY60" s="10" t="s">
        <v>384</v>
      </c>
      <c r="BZ60" s="50" t="str">
        <f t="shared" si="31"/>
        <v>1</v>
      </c>
      <c r="CA60" s="10" t="s">
        <v>384</v>
      </c>
      <c r="CB60" s="50" t="str">
        <f t="shared" si="32"/>
        <v>1</v>
      </c>
      <c r="CC60" s="10" t="s">
        <v>384</v>
      </c>
      <c r="CD60" s="50" t="str">
        <f t="shared" si="100"/>
        <v>1</v>
      </c>
      <c r="CE60" s="10" t="s">
        <v>422</v>
      </c>
      <c r="CF60" s="50" t="str">
        <f t="shared" si="65"/>
        <v>1</v>
      </c>
      <c r="CG60" s="18">
        <f t="shared" si="64"/>
        <v>47</v>
      </c>
    </row>
    <row r="61" spans="1:86" s="44" customFormat="1" ht="34.15" customHeight="1" x14ac:dyDescent="0.2">
      <c r="A61" s="34">
        <v>57</v>
      </c>
      <c r="B61" s="35" t="s">
        <v>54</v>
      </c>
      <c r="C61" s="23">
        <v>478945.5</v>
      </c>
      <c r="D61" s="23">
        <v>0</v>
      </c>
      <c r="E61" s="23">
        <v>488501.2</v>
      </c>
      <c r="F61" s="23">
        <v>1756</v>
      </c>
      <c r="G61" s="37">
        <f t="shared" si="66"/>
        <v>98</v>
      </c>
      <c r="H61" s="37">
        <f t="shared" si="0"/>
        <v>5</v>
      </c>
      <c r="I61" s="8" t="s">
        <v>378</v>
      </c>
      <c r="J61" s="50" t="str">
        <f t="shared" si="67"/>
        <v>1</v>
      </c>
      <c r="K61" s="23">
        <v>82813.2</v>
      </c>
      <c r="L61" s="23">
        <v>81124.3</v>
      </c>
      <c r="M61" s="37">
        <f t="shared" si="2"/>
        <v>2</v>
      </c>
      <c r="N61" s="37">
        <f t="shared" si="3"/>
        <v>5</v>
      </c>
      <c r="O61" s="8">
        <v>144958.5</v>
      </c>
      <c r="P61" s="8">
        <v>123978.1</v>
      </c>
      <c r="Q61" s="39">
        <f t="shared" si="4"/>
        <v>17</v>
      </c>
      <c r="R61" s="37">
        <f t="shared" si="5"/>
        <v>3</v>
      </c>
      <c r="S61" s="8">
        <v>0</v>
      </c>
      <c r="T61" s="37">
        <f t="shared" si="6"/>
        <v>1</v>
      </c>
      <c r="U61" s="8" t="s">
        <v>380</v>
      </c>
      <c r="V61" s="37" t="str">
        <f t="shared" si="7"/>
        <v>1</v>
      </c>
      <c r="W61" s="8">
        <v>89900</v>
      </c>
      <c r="X61" s="8">
        <v>171002.6</v>
      </c>
      <c r="Y61" s="37">
        <f t="shared" si="8"/>
        <v>53</v>
      </c>
      <c r="Z61" s="37">
        <f t="shared" si="9"/>
        <v>0</v>
      </c>
      <c r="AA61" s="8">
        <v>0</v>
      </c>
      <c r="AB61" s="8">
        <v>371165</v>
      </c>
      <c r="AC61" s="38">
        <f t="shared" si="10"/>
        <v>0</v>
      </c>
      <c r="AD61" s="37">
        <f t="shared" si="11"/>
        <v>2</v>
      </c>
      <c r="AE61" s="23">
        <v>0</v>
      </c>
      <c r="AF61" s="37">
        <f t="shared" si="12"/>
        <v>1</v>
      </c>
      <c r="AG61" s="8">
        <v>81764.600000000006</v>
      </c>
      <c r="AH61" s="8">
        <v>82813.2</v>
      </c>
      <c r="AI61" s="8">
        <v>80251.100000000006</v>
      </c>
      <c r="AJ61" s="8">
        <v>82813.2</v>
      </c>
      <c r="AK61" s="41">
        <f t="shared" si="13"/>
        <v>0</v>
      </c>
      <c r="AL61" s="41">
        <f t="shared" si="14"/>
        <v>3</v>
      </c>
      <c r="AM61" s="8" t="s">
        <v>378</v>
      </c>
      <c r="AN61" s="37" t="str">
        <f t="shared" si="15"/>
        <v>1</v>
      </c>
      <c r="AO61" s="10" t="s">
        <v>380</v>
      </c>
      <c r="AP61" s="37" t="str">
        <f t="shared" si="16"/>
        <v>1</v>
      </c>
      <c r="AQ61" s="23">
        <v>29912.1</v>
      </c>
      <c r="AR61" s="23">
        <v>32733.7</v>
      </c>
      <c r="AS61" s="23">
        <v>30459.4</v>
      </c>
      <c r="AT61" s="23">
        <v>29824.2</v>
      </c>
      <c r="AU61" s="40">
        <f t="shared" si="17"/>
        <v>4</v>
      </c>
      <c r="AV61" s="37">
        <f t="shared" si="18"/>
        <v>5</v>
      </c>
      <c r="AW61" s="8" t="s">
        <v>381</v>
      </c>
      <c r="AX61" s="37" t="str">
        <f t="shared" si="19"/>
        <v>1</v>
      </c>
      <c r="AY61" s="8">
        <v>391809.7</v>
      </c>
      <c r="AZ61" s="8">
        <v>14081.9</v>
      </c>
      <c r="BA61" s="8">
        <v>371165</v>
      </c>
      <c r="BB61" s="37">
        <f t="shared" si="20"/>
        <v>109</v>
      </c>
      <c r="BC61" s="37">
        <f t="shared" si="21"/>
        <v>3</v>
      </c>
      <c r="BD61" s="8" t="s">
        <v>381</v>
      </c>
      <c r="BE61" s="37" t="str">
        <f t="shared" si="22"/>
        <v>1</v>
      </c>
      <c r="BF61" s="8">
        <v>14200</v>
      </c>
      <c r="BG61" s="8">
        <v>32389.1</v>
      </c>
      <c r="BH61" s="37">
        <f t="shared" si="23"/>
        <v>44</v>
      </c>
      <c r="BI61" s="37">
        <f t="shared" si="24"/>
        <v>1</v>
      </c>
      <c r="BJ61" s="23">
        <v>256.5</v>
      </c>
      <c r="BK61" s="23">
        <v>150357.79999999999</v>
      </c>
      <c r="BL61" s="1">
        <f t="shared" si="25"/>
        <v>0</v>
      </c>
      <c r="BM61" s="37">
        <f t="shared" si="26"/>
        <v>5</v>
      </c>
      <c r="BN61" s="23">
        <v>-950</v>
      </c>
      <c r="BO61" s="23">
        <v>6626.1000000000058</v>
      </c>
      <c r="BP61" s="23">
        <v>3233.9000000000015</v>
      </c>
      <c r="BQ61" s="23">
        <v>74498.2</v>
      </c>
      <c r="BR61" s="23">
        <v>37930.9</v>
      </c>
      <c r="BS61" s="37">
        <f t="shared" si="27"/>
        <v>0</v>
      </c>
      <c r="BT61" s="37">
        <f t="shared" si="28"/>
        <v>2</v>
      </c>
      <c r="BU61" s="10" t="s">
        <v>384</v>
      </c>
      <c r="BV61" s="50" t="str">
        <f t="shared" si="69"/>
        <v>1</v>
      </c>
      <c r="BW61" s="10" t="s">
        <v>384</v>
      </c>
      <c r="BX61" s="50" t="str">
        <f t="shared" si="30"/>
        <v>1</v>
      </c>
      <c r="BY61" s="10" t="s">
        <v>384</v>
      </c>
      <c r="BZ61" s="50" t="str">
        <f t="shared" si="31"/>
        <v>1</v>
      </c>
      <c r="CA61" s="10" t="s">
        <v>384</v>
      </c>
      <c r="CB61" s="50" t="str">
        <f t="shared" si="32"/>
        <v>1</v>
      </c>
      <c r="CC61" s="10" t="s">
        <v>384</v>
      </c>
      <c r="CD61" s="50" t="str">
        <f t="shared" si="33"/>
        <v>1</v>
      </c>
      <c r="CE61" s="10" t="s">
        <v>422</v>
      </c>
      <c r="CF61" s="50" t="str">
        <f t="shared" si="65"/>
        <v>1</v>
      </c>
      <c r="CG61" s="18">
        <f t="shared" si="64"/>
        <v>48</v>
      </c>
      <c r="CH61" s="42"/>
    </row>
    <row r="62" spans="1:86" s="44" customFormat="1" ht="34.15" customHeight="1" x14ac:dyDescent="0.2">
      <c r="A62" s="34">
        <v>58</v>
      </c>
      <c r="B62" s="43" t="s">
        <v>290</v>
      </c>
      <c r="C62" s="23">
        <v>19892.099999999999</v>
      </c>
      <c r="D62" s="23">
        <v>0</v>
      </c>
      <c r="E62" s="23">
        <v>45612.9</v>
      </c>
      <c r="F62" s="23">
        <v>150.6</v>
      </c>
      <c r="G62" s="37">
        <f t="shared" si="66"/>
        <v>44</v>
      </c>
      <c r="H62" s="37">
        <f t="shared" si="0"/>
        <v>0</v>
      </c>
      <c r="I62" s="8" t="s">
        <v>378</v>
      </c>
      <c r="J62" s="50" t="str">
        <f t="shared" si="67"/>
        <v>1</v>
      </c>
      <c r="K62" s="23">
        <v>13341.6</v>
      </c>
      <c r="L62" s="23">
        <v>15808.3</v>
      </c>
      <c r="M62" s="37">
        <f t="shared" si="2"/>
        <v>18</v>
      </c>
      <c r="N62" s="37">
        <f t="shared" si="3"/>
        <v>3</v>
      </c>
      <c r="O62" s="8">
        <v>21299.1</v>
      </c>
      <c r="P62" s="8">
        <v>18665.099999999999</v>
      </c>
      <c r="Q62" s="39">
        <f t="shared" si="4"/>
        <v>14</v>
      </c>
      <c r="R62" s="37">
        <f t="shared" si="5"/>
        <v>4</v>
      </c>
      <c r="S62" s="8">
        <v>0</v>
      </c>
      <c r="T62" s="37">
        <f t="shared" si="6"/>
        <v>1</v>
      </c>
      <c r="U62" s="8" t="s">
        <v>380</v>
      </c>
      <c r="V62" s="37" t="str">
        <f t="shared" si="7"/>
        <v>1</v>
      </c>
      <c r="W62" s="8">
        <v>6263</v>
      </c>
      <c r="X62" s="8">
        <v>30960.7</v>
      </c>
      <c r="Y62" s="37">
        <f t="shared" si="8"/>
        <v>20</v>
      </c>
      <c r="Z62" s="37">
        <f t="shared" si="9"/>
        <v>2</v>
      </c>
      <c r="AA62" s="8">
        <v>0</v>
      </c>
      <c r="AB62" s="8">
        <v>31170.2</v>
      </c>
      <c r="AC62" s="38">
        <f t="shared" si="10"/>
        <v>0</v>
      </c>
      <c r="AD62" s="37">
        <f t="shared" si="11"/>
        <v>2</v>
      </c>
      <c r="AE62" s="23">
        <v>0</v>
      </c>
      <c r="AF62" s="37">
        <f t="shared" si="12"/>
        <v>1</v>
      </c>
      <c r="AG62" s="8">
        <v>15604.1</v>
      </c>
      <c r="AH62" s="8">
        <v>13341.6</v>
      </c>
      <c r="AI62" s="8">
        <v>15808.3</v>
      </c>
      <c r="AJ62" s="8">
        <v>13341.6</v>
      </c>
      <c r="AK62" s="41">
        <f t="shared" si="13"/>
        <v>0</v>
      </c>
      <c r="AL62" s="41">
        <f t="shared" si="14"/>
        <v>3</v>
      </c>
      <c r="AM62" s="8" t="s">
        <v>378</v>
      </c>
      <c r="AN62" s="37" t="str">
        <f t="shared" si="15"/>
        <v>1</v>
      </c>
      <c r="AO62" s="10" t="s">
        <v>380</v>
      </c>
      <c r="AP62" s="37" t="str">
        <f t="shared" si="16"/>
        <v>1</v>
      </c>
      <c r="AQ62" s="23">
        <v>4734.3999999999996</v>
      </c>
      <c r="AR62" s="23">
        <v>6839.1</v>
      </c>
      <c r="AS62" s="23">
        <v>4614.5</v>
      </c>
      <c r="AT62" s="23">
        <v>5679.1</v>
      </c>
      <c r="AU62" s="40">
        <f t="shared" si="17"/>
        <v>5</v>
      </c>
      <c r="AV62" s="37">
        <f t="shared" si="18"/>
        <v>5</v>
      </c>
      <c r="AW62" s="8" t="s">
        <v>381</v>
      </c>
      <c r="AX62" s="37" t="str">
        <f t="shared" si="19"/>
        <v>1</v>
      </c>
      <c r="AY62" s="8">
        <v>31374.3</v>
      </c>
      <c r="AZ62" s="8">
        <v>0</v>
      </c>
      <c r="BA62" s="8">
        <v>31170.2</v>
      </c>
      <c r="BB62" s="37">
        <f t="shared" si="20"/>
        <v>101</v>
      </c>
      <c r="BC62" s="37">
        <f t="shared" si="21"/>
        <v>3</v>
      </c>
      <c r="BD62" s="8" t="s">
        <v>381</v>
      </c>
      <c r="BE62" s="37" t="str">
        <f t="shared" si="22"/>
        <v>1</v>
      </c>
      <c r="BF62" s="8">
        <v>0</v>
      </c>
      <c r="BG62" s="8">
        <v>15808.3</v>
      </c>
      <c r="BH62" s="37">
        <f t="shared" si="23"/>
        <v>0</v>
      </c>
      <c r="BI62" s="37">
        <f t="shared" si="24"/>
        <v>5</v>
      </c>
      <c r="BJ62" s="23">
        <v>0</v>
      </c>
      <c r="BK62" s="23">
        <v>30756.6</v>
      </c>
      <c r="BL62" s="1">
        <f t="shared" si="25"/>
        <v>0</v>
      </c>
      <c r="BM62" s="37">
        <f t="shared" si="26"/>
        <v>5</v>
      </c>
      <c r="BN62" s="23">
        <v>0</v>
      </c>
      <c r="BO62" s="23">
        <v>2433.8999999999996</v>
      </c>
      <c r="BP62" s="23">
        <v>-56.800000000000182</v>
      </c>
      <c r="BQ62" s="23">
        <v>13374.4</v>
      </c>
      <c r="BR62" s="23">
        <v>6319.8</v>
      </c>
      <c r="BS62" s="37">
        <f t="shared" si="27"/>
        <v>0</v>
      </c>
      <c r="BT62" s="37">
        <f t="shared" si="28"/>
        <v>2</v>
      </c>
      <c r="BU62" s="10" t="s">
        <v>384</v>
      </c>
      <c r="BV62" s="50" t="str">
        <f t="shared" si="69"/>
        <v>1</v>
      </c>
      <c r="BW62" s="10" t="s">
        <v>384</v>
      </c>
      <c r="BX62" s="50" t="str">
        <f t="shared" si="30"/>
        <v>1</v>
      </c>
      <c r="BY62" s="10" t="s">
        <v>384</v>
      </c>
      <c r="BZ62" s="50" t="str">
        <f t="shared" si="31"/>
        <v>1</v>
      </c>
      <c r="CA62" s="10" t="s">
        <v>384</v>
      </c>
      <c r="CB62" s="50" t="str">
        <f t="shared" si="32"/>
        <v>1</v>
      </c>
      <c r="CC62" s="10" t="s">
        <v>385</v>
      </c>
      <c r="CD62" s="50" t="str">
        <f t="shared" si="33"/>
        <v>0</v>
      </c>
      <c r="CE62" s="10" t="s">
        <v>422</v>
      </c>
      <c r="CF62" s="50" t="str">
        <f t="shared" si="65"/>
        <v>1</v>
      </c>
      <c r="CG62" s="18">
        <f t="shared" si="64"/>
        <v>47</v>
      </c>
    </row>
    <row r="63" spans="1:86" s="44" customFormat="1" ht="34.15" customHeight="1" x14ac:dyDescent="0.2">
      <c r="A63" s="34">
        <v>59</v>
      </c>
      <c r="B63" s="43" t="s">
        <v>275</v>
      </c>
      <c r="C63" s="23">
        <v>2427.5</v>
      </c>
      <c r="D63" s="23">
        <v>0</v>
      </c>
      <c r="E63" s="23">
        <v>3452.2</v>
      </c>
      <c r="F63" s="23">
        <v>0</v>
      </c>
      <c r="G63" s="37">
        <f t="shared" si="66"/>
        <v>70</v>
      </c>
      <c r="H63" s="37">
        <f t="shared" si="0"/>
        <v>2</v>
      </c>
      <c r="I63" s="8" t="s">
        <v>378</v>
      </c>
      <c r="J63" s="50" t="str">
        <f t="shared" si="67"/>
        <v>1</v>
      </c>
      <c r="K63" s="23">
        <v>1072.5999999999999</v>
      </c>
      <c r="L63" s="23">
        <v>1602.2</v>
      </c>
      <c r="M63" s="37">
        <f t="shared" si="2"/>
        <v>49</v>
      </c>
      <c r="N63" s="37">
        <f t="shared" si="3"/>
        <v>0</v>
      </c>
      <c r="O63" s="8">
        <v>2591.1</v>
      </c>
      <c r="P63" s="8">
        <v>2293.3000000000002</v>
      </c>
      <c r="Q63" s="39">
        <f t="shared" si="4"/>
        <v>13</v>
      </c>
      <c r="R63" s="37">
        <f t="shared" si="5"/>
        <v>4</v>
      </c>
      <c r="S63" s="8">
        <v>0</v>
      </c>
      <c r="T63" s="37">
        <f t="shared" si="6"/>
        <v>1</v>
      </c>
      <c r="U63" s="8" t="s">
        <v>380</v>
      </c>
      <c r="V63" s="37" t="str">
        <f t="shared" si="7"/>
        <v>1</v>
      </c>
      <c r="W63" s="8">
        <v>1220.5999999999999</v>
      </c>
      <c r="X63" s="8">
        <v>4711.3999999999996</v>
      </c>
      <c r="Y63" s="37">
        <f t="shared" si="8"/>
        <v>26</v>
      </c>
      <c r="Z63" s="37">
        <f t="shared" si="9"/>
        <v>1</v>
      </c>
      <c r="AA63" s="8">
        <v>0</v>
      </c>
      <c r="AB63" s="8">
        <v>4534.8</v>
      </c>
      <c r="AC63" s="38">
        <f t="shared" si="10"/>
        <v>0</v>
      </c>
      <c r="AD63" s="37">
        <f t="shared" si="11"/>
        <v>2</v>
      </c>
      <c r="AE63" s="23">
        <v>0</v>
      </c>
      <c r="AF63" s="37">
        <f t="shared" si="12"/>
        <v>1</v>
      </c>
      <c r="AG63" s="8">
        <v>1363.1</v>
      </c>
      <c r="AH63" s="8">
        <v>1072.5999999999999</v>
      </c>
      <c r="AI63" s="8">
        <v>1602.2</v>
      </c>
      <c r="AJ63" s="8">
        <v>1072.5999999999999</v>
      </c>
      <c r="AK63" s="41">
        <f t="shared" si="13"/>
        <v>0</v>
      </c>
      <c r="AL63" s="41">
        <f t="shared" si="14"/>
        <v>3</v>
      </c>
      <c r="AM63" s="8" t="s">
        <v>378</v>
      </c>
      <c r="AN63" s="37" t="str">
        <f t="shared" si="15"/>
        <v>1</v>
      </c>
      <c r="AO63" s="10" t="s">
        <v>382</v>
      </c>
      <c r="AP63" s="37" t="str">
        <f t="shared" si="16"/>
        <v>1</v>
      </c>
      <c r="AQ63" s="23">
        <v>561.70000000000005</v>
      </c>
      <c r="AR63" s="23">
        <v>669.1</v>
      </c>
      <c r="AS63" s="23">
        <v>605.29999999999995</v>
      </c>
      <c r="AT63" s="23">
        <v>747.7</v>
      </c>
      <c r="AU63" s="40">
        <f t="shared" si="17"/>
        <v>22</v>
      </c>
      <c r="AV63" s="37">
        <f t="shared" si="18"/>
        <v>3</v>
      </c>
      <c r="AW63" s="8" t="s">
        <v>381</v>
      </c>
      <c r="AX63" s="37" t="str">
        <f t="shared" si="19"/>
        <v>1</v>
      </c>
      <c r="AY63" s="8">
        <v>4773.8999999999996</v>
      </c>
      <c r="AZ63" s="8">
        <v>0</v>
      </c>
      <c r="BA63" s="8">
        <v>4534.8</v>
      </c>
      <c r="BB63" s="37">
        <f t="shared" si="20"/>
        <v>105</v>
      </c>
      <c r="BC63" s="37">
        <f t="shared" si="21"/>
        <v>3</v>
      </c>
      <c r="BD63" s="8" t="s">
        <v>381</v>
      </c>
      <c r="BE63" s="37" t="str">
        <f t="shared" si="22"/>
        <v>1</v>
      </c>
      <c r="BF63" s="8">
        <v>0</v>
      </c>
      <c r="BG63" s="8">
        <v>1602.2</v>
      </c>
      <c r="BH63" s="37">
        <f t="shared" si="23"/>
        <v>0</v>
      </c>
      <c r="BI63" s="37">
        <f t="shared" si="24"/>
        <v>5</v>
      </c>
      <c r="BJ63" s="23">
        <v>0</v>
      </c>
      <c r="BK63" s="23">
        <v>4472.3</v>
      </c>
      <c r="BL63" s="1">
        <f t="shared" si="25"/>
        <v>0</v>
      </c>
      <c r="BM63" s="37">
        <f t="shared" si="26"/>
        <v>5</v>
      </c>
      <c r="BN63" s="23">
        <v>0</v>
      </c>
      <c r="BO63" s="23">
        <v>261.79999999999995</v>
      </c>
      <c r="BP63" s="23">
        <v>193.79999999999995</v>
      </c>
      <c r="BQ63" s="23">
        <v>1340.4</v>
      </c>
      <c r="BR63" s="23">
        <v>1026.8</v>
      </c>
      <c r="BS63" s="37">
        <f t="shared" si="27"/>
        <v>0</v>
      </c>
      <c r="BT63" s="37">
        <f t="shared" si="28"/>
        <v>2</v>
      </c>
      <c r="BU63" s="10" t="s">
        <v>384</v>
      </c>
      <c r="BV63" s="50" t="str">
        <f t="shared" si="69"/>
        <v>1</v>
      </c>
      <c r="BW63" s="10" t="s">
        <v>384</v>
      </c>
      <c r="BX63" s="50" t="str">
        <f t="shared" si="30"/>
        <v>1</v>
      </c>
      <c r="BY63" s="10" t="s">
        <v>384</v>
      </c>
      <c r="BZ63" s="50" t="str">
        <f t="shared" si="31"/>
        <v>1</v>
      </c>
      <c r="CA63" s="10" t="s">
        <v>384</v>
      </c>
      <c r="CB63" s="50" t="str">
        <f t="shared" si="32"/>
        <v>1</v>
      </c>
      <c r="CC63" s="10" t="s">
        <v>385</v>
      </c>
      <c r="CD63" s="50" t="str">
        <f t="shared" si="33"/>
        <v>0</v>
      </c>
      <c r="CE63" s="10" t="s">
        <v>422</v>
      </c>
      <c r="CF63" s="50" t="str">
        <f t="shared" si="65"/>
        <v>1</v>
      </c>
      <c r="CG63" s="18">
        <f t="shared" si="64"/>
        <v>43</v>
      </c>
    </row>
    <row r="64" spans="1:86" s="44" customFormat="1" ht="34.15" customHeight="1" x14ac:dyDescent="0.2">
      <c r="A64" s="34">
        <v>63</v>
      </c>
      <c r="B64" s="43" t="s">
        <v>55</v>
      </c>
      <c r="C64" s="23">
        <v>2544.8000000000002</v>
      </c>
      <c r="D64" s="23">
        <v>0</v>
      </c>
      <c r="E64" s="23">
        <v>3639.2</v>
      </c>
      <c r="F64" s="23">
        <v>0</v>
      </c>
      <c r="G64" s="37">
        <f>ROUND((C64-D64)/(E64-F64)*100,0)</f>
        <v>70</v>
      </c>
      <c r="H64" s="37">
        <f>IF(G64&lt;51,0,IF(G64&lt;61,1,IF(G64&lt;71,2,IF(G64&lt;81,3,IF(G64&lt;90,4,5)))))</f>
        <v>2</v>
      </c>
      <c r="I64" s="8" t="s">
        <v>378</v>
      </c>
      <c r="J64" s="50" t="str">
        <f>IF(I64="Да",SUBSTITUTE(I64,"Да",1),SUBSTITUTE(I64,"Нет",0))</f>
        <v>1</v>
      </c>
      <c r="K64" s="23">
        <v>476.6</v>
      </c>
      <c r="L64" s="23">
        <v>642.29999999999995</v>
      </c>
      <c r="M64" s="37">
        <f>ROUND(ABS(L64-K64)/K64*100,0)</f>
        <v>35</v>
      </c>
      <c r="N64" s="37">
        <f>IF(M64&gt;30,0,IF(M64&gt;25,1,IF(M64&gt;20,2,IF(M64&gt;15,3,IF(M64&gt;10,4,5)))))</f>
        <v>0</v>
      </c>
      <c r="O64" s="8">
        <v>2963.8</v>
      </c>
      <c r="P64" s="8">
        <v>2498.5</v>
      </c>
      <c r="Q64" s="39">
        <f>ROUND(ABS(O64-P64)/P64*100,0)</f>
        <v>19</v>
      </c>
      <c r="R64" s="37">
        <f>IF(Q64&gt;30,0,IF(Q64&gt;25,1,IF(Q64&gt;20,2,IF(Q64&gt;15,3,IF(Q64&gt;10,4,5)))))</f>
        <v>3</v>
      </c>
      <c r="S64" s="8">
        <v>0</v>
      </c>
      <c r="T64" s="37">
        <f>IF(S64&gt;0,0,1)</f>
        <v>1</v>
      </c>
      <c r="U64" s="8" t="s">
        <v>380</v>
      </c>
      <c r="V64" s="37" t="str">
        <f>IF(U64="Имеется",SUBSTITUTE(U64,"Имеется",1),SUBSTITUTE(U64,"Не имеется",0))</f>
        <v>1</v>
      </c>
      <c r="W64" s="8">
        <v>2021.9</v>
      </c>
      <c r="X64" s="8">
        <v>3336.4</v>
      </c>
      <c r="Y64" s="37">
        <f>ROUND(W64/X64*100,0)</f>
        <v>61</v>
      </c>
      <c r="Z64" s="37">
        <f>IF(Y64&gt;50,0,IF(Y64&gt;20,1,IF(Y64&gt;5,2,3)))</f>
        <v>0</v>
      </c>
      <c r="AA64" s="8">
        <v>0</v>
      </c>
      <c r="AB64" s="8">
        <v>3517.9</v>
      </c>
      <c r="AC64" s="38">
        <f>ROUND(AA64/AB64*100,1)</f>
        <v>0</v>
      </c>
      <c r="AD64" s="37">
        <f>IF(AC64=0,2,IF(AC64&gt;0.1,0,1))</f>
        <v>2</v>
      </c>
      <c r="AE64" s="23">
        <v>0</v>
      </c>
      <c r="AF64" s="37">
        <f>IF(AE64=0,1,0)</f>
        <v>1</v>
      </c>
      <c r="AG64" s="8">
        <v>759.6</v>
      </c>
      <c r="AH64" s="8">
        <v>476.6</v>
      </c>
      <c r="AI64" s="8">
        <v>642.29999999999995</v>
      </c>
      <c r="AJ64" s="8">
        <v>476.6</v>
      </c>
      <c r="AK64" s="41">
        <f>ROUND(IF(AG64&lt;AH64,0,IF((AG64-AH64)&lt;(AI64-AJ64),0,((AG64-AH64)-(AI64-AJ64))/AG64*100)),0)</f>
        <v>15</v>
      </c>
      <c r="AL64" s="41">
        <f>IF(AK64&gt;5,0,IF(AK64&gt;3,1,IF(AK64&gt;0,2,3)))</f>
        <v>0</v>
      </c>
      <c r="AM64" s="8" t="s">
        <v>378</v>
      </c>
      <c r="AN64" s="37" t="str">
        <f>IF(AM64="Да",SUBSTITUTE(AM64,"Да",1),SUBSTITUTE(AM64,"Нет",0))</f>
        <v>1</v>
      </c>
      <c r="AO64" s="10" t="s">
        <v>382</v>
      </c>
      <c r="AP64" s="37" t="str">
        <f>IF(AO64="Имеется",SUBSTITUTE(AO64,"Имеется",1),IF(AO64="Нет учреждений, которым доводится мун. задание",SUBSTITUTE(AO64,"Нет учреждений, которым доводится мун. задание",1),SUBSTITUTE(AO64,"Не имеется",0)))</f>
        <v>1</v>
      </c>
      <c r="AQ64" s="23">
        <v>638.4</v>
      </c>
      <c r="AR64" s="23">
        <v>924.2</v>
      </c>
      <c r="AS64" s="23">
        <v>386.7</v>
      </c>
      <c r="AT64" s="23">
        <v>832.3</v>
      </c>
      <c r="AU64" s="40">
        <f>ROUND(ABS(AT64/((AQ64+AR64+AS64)/3)-1)*100,0)</f>
        <v>28</v>
      </c>
      <c r="AV64" s="37">
        <f>IF(AU64&gt;50,0,IF(AU64&gt;40,1,IF(AU64&gt;30,2,IF(AU64&gt;20,3,IF(AU64&gt;10,4,5)))))</f>
        <v>3</v>
      </c>
      <c r="AW64" s="8" t="s">
        <v>381</v>
      </c>
      <c r="AX64" s="37" t="str">
        <f>IF(AW64="Не имеется",SUBSTITUTE(AW64,"Не имеется",1),SUBSTITUTE(AW64,"Имеется",0))</f>
        <v>1</v>
      </c>
      <c r="AY64" s="8">
        <v>3400.6</v>
      </c>
      <c r="AZ64" s="8">
        <v>117.3</v>
      </c>
      <c r="BA64" s="8">
        <v>3517.9</v>
      </c>
      <c r="BB64" s="37">
        <f>ROUND((AY64+AZ64)/BA64*100,0)</f>
        <v>100</v>
      </c>
      <c r="BC64" s="37">
        <f>IF(BB64&lt;90,0,IF(BB64&lt;95,1,IF(BB64&lt;100,2,3)))</f>
        <v>3</v>
      </c>
      <c r="BD64" s="8" t="s">
        <v>381</v>
      </c>
      <c r="BE64" s="37" t="str">
        <f>IF(BD64="Не имеется",SUBSTITUTE(BD64,"Не имеется",1),SUBSTITUTE(BD64,"Имеется",0))</f>
        <v>1</v>
      </c>
      <c r="BF64" s="8">
        <v>0</v>
      </c>
      <c r="BG64" s="8">
        <v>642.29999999999995</v>
      </c>
      <c r="BH64" s="37">
        <f>ROUND(BF64/BG64*100,0)</f>
        <v>0</v>
      </c>
      <c r="BI64" s="37">
        <f>IF(BH64&gt;50,0,IF(BH64&gt;40,1,IF(BH64&gt;30,2,IF(BH64&gt;20,3,IF(BH64&gt;10,4,5)))))</f>
        <v>5</v>
      </c>
      <c r="BJ64" s="23">
        <v>0</v>
      </c>
      <c r="BK64" s="23">
        <v>3453.7</v>
      </c>
      <c r="BL64" s="1">
        <f>ROUND(BJ64/BK64*100,0)</f>
        <v>0</v>
      </c>
      <c r="BM64" s="37">
        <f>IF(BL64&gt;15,0,IF(BL64&gt;12,1,IF(BL64&gt;9,2,IF(BL64&gt;6,3,IF(BL64&gt;3,4,5)))))</f>
        <v>5</v>
      </c>
      <c r="BN64" s="23">
        <v>0</v>
      </c>
      <c r="BO64" s="23">
        <v>-40.200000000000045</v>
      </c>
      <c r="BP64" s="23">
        <v>621.10000000000014</v>
      </c>
      <c r="BQ64" s="23">
        <v>682.5</v>
      </c>
      <c r="BR64" s="23">
        <v>1400.8</v>
      </c>
      <c r="BS64" s="37">
        <f t="shared" si="27"/>
        <v>0</v>
      </c>
      <c r="BT64" s="37">
        <f>IF(BS64&gt;5,0,IF(BS64&gt;0,1,2))</f>
        <v>2</v>
      </c>
      <c r="BU64" s="10" t="s">
        <v>384</v>
      </c>
      <c r="BV64" s="50" t="str">
        <f>IF(BU64="Осуществляется",SUBSTITUTE(BU64,"Осуществляется",1),SUBSTITUTE(BU64,"Не осуществляется",0))</f>
        <v>1</v>
      </c>
      <c r="BW64" s="10" t="s">
        <v>384</v>
      </c>
      <c r="BX64" s="50" t="str">
        <f>IF(BW64="Осуществляется",SUBSTITUTE(BW64,"Осуществляется",1),SUBSTITUTE(BW64,"Не осуществляется",0))</f>
        <v>1</v>
      </c>
      <c r="BY64" s="10" t="s">
        <v>384</v>
      </c>
      <c r="BZ64" s="50" t="str">
        <f>IF(BY64="Осуществляется",SUBSTITUTE(BY64,"Осуществляется",1),SUBSTITUTE(BY64,"Не осуществляется",0))</f>
        <v>1</v>
      </c>
      <c r="CA64" s="10" t="s">
        <v>384</v>
      </c>
      <c r="CB64" s="50" t="str">
        <f>IF(CA64="Осуществляется",SUBSTITUTE(CA64,"Осуществляется",1),SUBSTITUTE(CA64,"Не осуществляется",0))</f>
        <v>1</v>
      </c>
      <c r="CC64" s="10" t="s">
        <v>385</v>
      </c>
      <c r="CD64" s="50" t="str">
        <f>IF(CC64="Осуществляется",SUBSTITUTE(CC64,"Осуществляется",1),SUBSTITUTE(CC64,"Не осуществляется",0))</f>
        <v>0</v>
      </c>
      <c r="CE64" s="10" t="s">
        <v>422</v>
      </c>
      <c r="CF64" s="50" t="str">
        <f t="shared" si="65"/>
        <v>1</v>
      </c>
      <c r="CG64" s="18">
        <f t="shared" si="64"/>
        <v>38</v>
      </c>
    </row>
    <row r="65" spans="1:86" s="44" customFormat="1" ht="34.15" customHeight="1" x14ac:dyDescent="0.2">
      <c r="A65" s="34">
        <v>61</v>
      </c>
      <c r="B65" s="43" t="s">
        <v>56</v>
      </c>
      <c r="C65" s="23">
        <v>2407.1</v>
      </c>
      <c r="D65" s="23">
        <v>0</v>
      </c>
      <c r="E65" s="23">
        <v>3645.4</v>
      </c>
      <c r="F65" s="23">
        <v>0</v>
      </c>
      <c r="G65" s="37">
        <f t="shared" si="66"/>
        <v>66</v>
      </c>
      <c r="H65" s="37">
        <f t="shared" si="0"/>
        <v>2</v>
      </c>
      <c r="I65" s="8" t="s">
        <v>378</v>
      </c>
      <c r="J65" s="50" t="str">
        <f t="shared" si="67"/>
        <v>1</v>
      </c>
      <c r="K65" s="23">
        <v>1151.2</v>
      </c>
      <c r="L65" s="23">
        <v>896</v>
      </c>
      <c r="M65" s="37">
        <f t="shared" si="2"/>
        <v>22</v>
      </c>
      <c r="N65" s="37">
        <f t="shared" si="3"/>
        <v>2</v>
      </c>
      <c r="O65" s="8">
        <v>2777.6</v>
      </c>
      <c r="P65" s="8">
        <v>2599.9</v>
      </c>
      <c r="Q65" s="39">
        <f t="shared" si="4"/>
        <v>7</v>
      </c>
      <c r="R65" s="37">
        <f t="shared" si="5"/>
        <v>5</v>
      </c>
      <c r="S65" s="8">
        <v>0</v>
      </c>
      <c r="T65" s="37">
        <f t="shared" si="6"/>
        <v>1</v>
      </c>
      <c r="U65" s="8" t="s">
        <v>380</v>
      </c>
      <c r="V65" s="37" t="str">
        <f t="shared" si="7"/>
        <v>1</v>
      </c>
      <c r="W65" s="8">
        <v>1448.8</v>
      </c>
      <c r="X65" s="8">
        <v>3149.2</v>
      </c>
      <c r="Y65" s="37">
        <f t="shared" si="8"/>
        <v>46</v>
      </c>
      <c r="Z65" s="37">
        <f t="shared" si="9"/>
        <v>1</v>
      </c>
      <c r="AA65" s="8">
        <v>0</v>
      </c>
      <c r="AB65" s="8">
        <v>3341.6</v>
      </c>
      <c r="AC65" s="38">
        <f t="shared" si="10"/>
        <v>0</v>
      </c>
      <c r="AD65" s="37">
        <f t="shared" si="11"/>
        <v>2</v>
      </c>
      <c r="AE65" s="23">
        <v>0</v>
      </c>
      <c r="AF65" s="37">
        <f t="shared" si="12"/>
        <v>1</v>
      </c>
      <c r="AG65" s="8">
        <v>1041.4000000000001</v>
      </c>
      <c r="AH65" s="8">
        <v>1151.2</v>
      </c>
      <c r="AI65" s="8">
        <v>896</v>
      </c>
      <c r="AJ65" s="8">
        <v>1151.2</v>
      </c>
      <c r="AK65" s="41">
        <f t="shared" si="13"/>
        <v>0</v>
      </c>
      <c r="AL65" s="41">
        <f t="shared" si="14"/>
        <v>3</v>
      </c>
      <c r="AM65" s="8" t="s">
        <v>378</v>
      </c>
      <c r="AN65" s="37" t="str">
        <f t="shared" si="15"/>
        <v>1</v>
      </c>
      <c r="AO65" s="10" t="s">
        <v>382</v>
      </c>
      <c r="AP65" s="37" t="str">
        <f t="shared" si="16"/>
        <v>1</v>
      </c>
      <c r="AQ65" s="23">
        <v>579.70000000000005</v>
      </c>
      <c r="AR65" s="23">
        <v>630.70000000000005</v>
      </c>
      <c r="AS65" s="23">
        <v>528.20000000000005</v>
      </c>
      <c r="AT65" s="23">
        <v>751.6</v>
      </c>
      <c r="AU65" s="40">
        <f t="shared" si="17"/>
        <v>30</v>
      </c>
      <c r="AV65" s="37">
        <f t="shared" si="18"/>
        <v>3</v>
      </c>
      <c r="AW65" s="8" t="s">
        <v>381</v>
      </c>
      <c r="AX65" s="37" t="str">
        <f t="shared" si="19"/>
        <v>1</v>
      </c>
      <c r="AY65" s="8">
        <v>3196.2</v>
      </c>
      <c r="AZ65" s="8">
        <v>195.4</v>
      </c>
      <c r="BA65" s="8">
        <v>3341.6</v>
      </c>
      <c r="BB65" s="37">
        <f t="shared" si="20"/>
        <v>101</v>
      </c>
      <c r="BC65" s="37">
        <f t="shared" si="21"/>
        <v>3</v>
      </c>
      <c r="BD65" s="8" t="s">
        <v>381</v>
      </c>
      <c r="BE65" s="37" t="str">
        <f t="shared" si="22"/>
        <v>1</v>
      </c>
      <c r="BF65" s="8">
        <v>550</v>
      </c>
      <c r="BG65" s="8">
        <v>896</v>
      </c>
      <c r="BH65" s="37">
        <f t="shared" si="23"/>
        <v>61</v>
      </c>
      <c r="BI65" s="37">
        <f t="shared" si="24"/>
        <v>0</v>
      </c>
      <c r="BJ65" s="23">
        <v>11.3</v>
      </c>
      <c r="BK65" s="23">
        <v>3294.6</v>
      </c>
      <c r="BL65" s="1">
        <f t="shared" si="25"/>
        <v>0</v>
      </c>
      <c r="BM65" s="37">
        <f t="shared" si="26"/>
        <v>5</v>
      </c>
      <c r="BN65" s="23">
        <v>-50</v>
      </c>
      <c r="BO65" s="23">
        <v>-94.700000000000045</v>
      </c>
      <c r="BP65" s="23">
        <v>194.59999999999991</v>
      </c>
      <c r="BQ65" s="23">
        <v>990.7</v>
      </c>
      <c r="BR65" s="23">
        <v>1254.2</v>
      </c>
      <c r="BS65" s="37">
        <f t="shared" si="27"/>
        <v>0</v>
      </c>
      <c r="BT65" s="37">
        <f t="shared" si="28"/>
        <v>2</v>
      </c>
      <c r="BU65" s="10" t="s">
        <v>384</v>
      </c>
      <c r="BV65" s="50" t="str">
        <f t="shared" si="69"/>
        <v>1</v>
      </c>
      <c r="BW65" s="10" t="s">
        <v>384</v>
      </c>
      <c r="BX65" s="50" t="str">
        <f t="shared" si="30"/>
        <v>1</v>
      </c>
      <c r="BY65" s="10" t="s">
        <v>384</v>
      </c>
      <c r="BZ65" s="50" t="str">
        <f t="shared" si="31"/>
        <v>1</v>
      </c>
      <c r="CA65" s="10" t="s">
        <v>384</v>
      </c>
      <c r="CB65" s="50" t="str">
        <f t="shared" si="32"/>
        <v>1</v>
      </c>
      <c r="CC65" s="10" t="s">
        <v>385</v>
      </c>
      <c r="CD65" s="50" t="str">
        <f t="shared" si="33"/>
        <v>0</v>
      </c>
      <c r="CE65" s="10" t="s">
        <v>422</v>
      </c>
      <c r="CF65" s="50" t="str">
        <f t="shared" si="65"/>
        <v>1</v>
      </c>
      <c r="CG65" s="18">
        <f t="shared" si="64"/>
        <v>41</v>
      </c>
    </row>
    <row r="66" spans="1:86" s="44" customFormat="1" ht="34.15" customHeight="1" x14ac:dyDescent="0.2">
      <c r="A66" s="34">
        <v>62</v>
      </c>
      <c r="B66" s="43" t="s">
        <v>57</v>
      </c>
      <c r="C66" s="23">
        <v>2177</v>
      </c>
      <c r="D66" s="23">
        <v>0</v>
      </c>
      <c r="E66" s="23">
        <v>3083.7</v>
      </c>
      <c r="F66" s="23">
        <v>0</v>
      </c>
      <c r="G66" s="37">
        <f t="shared" si="66"/>
        <v>71</v>
      </c>
      <c r="H66" s="37">
        <f t="shared" si="0"/>
        <v>3</v>
      </c>
      <c r="I66" s="8" t="s">
        <v>378</v>
      </c>
      <c r="J66" s="50" t="str">
        <f t="shared" si="67"/>
        <v>1</v>
      </c>
      <c r="K66" s="23">
        <v>1150.5</v>
      </c>
      <c r="L66" s="23">
        <v>1390.1</v>
      </c>
      <c r="M66" s="37">
        <f t="shared" si="2"/>
        <v>21</v>
      </c>
      <c r="N66" s="37">
        <f t="shared" si="3"/>
        <v>2</v>
      </c>
      <c r="O66" s="8">
        <v>2546.9</v>
      </c>
      <c r="P66" s="8">
        <v>1978.1</v>
      </c>
      <c r="Q66" s="39">
        <f t="shared" si="4"/>
        <v>29</v>
      </c>
      <c r="R66" s="37">
        <f t="shared" si="5"/>
        <v>1</v>
      </c>
      <c r="S66" s="8">
        <v>0</v>
      </c>
      <c r="T66" s="37">
        <f t="shared" si="6"/>
        <v>1</v>
      </c>
      <c r="U66" s="8" t="s">
        <v>380</v>
      </c>
      <c r="V66" s="37" t="str">
        <f t="shared" si="7"/>
        <v>1</v>
      </c>
      <c r="W66" s="8">
        <v>627.6</v>
      </c>
      <c r="X66" s="8">
        <v>2655.6</v>
      </c>
      <c r="Y66" s="37">
        <f t="shared" si="8"/>
        <v>24</v>
      </c>
      <c r="Z66" s="37">
        <f t="shared" si="9"/>
        <v>1</v>
      </c>
      <c r="AA66" s="8">
        <v>0</v>
      </c>
      <c r="AB66" s="8">
        <v>2804.5</v>
      </c>
      <c r="AC66" s="38">
        <f t="shared" si="10"/>
        <v>0</v>
      </c>
      <c r="AD66" s="37">
        <f t="shared" si="11"/>
        <v>2</v>
      </c>
      <c r="AE66" s="23">
        <v>0</v>
      </c>
      <c r="AF66" s="37">
        <f t="shared" si="12"/>
        <v>1</v>
      </c>
      <c r="AG66" s="8">
        <v>1495.8</v>
      </c>
      <c r="AH66" s="8">
        <v>1150.5</v>
      </c>
      <c r="AI66" s="8">
        <v>1390.1</v>
      </c>
      <c r="AJ66" s="8">
        <v>1150.5</v>
      </c>
      <c r="AK66" s="41">
        <f t="shared" si="13"/>
        <v>7</v>
      </c>
      <c r="AL66" s="41">
        <f t="shared" si="14"/>
        <v>0</v>
      </c>
      <c r="AM66" s="8" t="s">
        <v>378</v>
      </c>
      <c r="AN66" s="37" t="str">
        <f t="shared" si="15"/>
        <v>1</v>
      </c>
      <c r="AO66" s="10" t="s">
        <v>382</v>
      </c>
      <c r="AP66" s="37" t="str">
        <f t="shared" si="16"/>
        <v>1</v>
      </c>
      <c r="AQ66" s="23">
        <v>443.9</v>
      </c>
      <c r="AR66" s="23">
        <v>512.29999999999995</v>
      </c>
      <c r="AS66" s="23">
        <v>427.5</v>
      </c>
      <c r="AT66" s="23">
        <v>739.7</v>
      </c>
      <c r="AU66" s="40">
        <f t="shared" si="17"/>
        <v>60</v>
      </c>
      <c r="AV66" s="37">
        <f t="shared" si="18"/>
        <v>0</v>
      </c>
      <c r="AW66" s="8" t="s">
        <v>381</v>
      </c>
      <c r="AX66" s="37" t="str">
        <f t="shared" si="19"/>
        <v>1</v>
      </c>
      <c r="AY66" s="8">
        <v>2698.8</v>
      </c>
      <c r="AZ66" s="8">
        <v>105.7</v>
      </c>
      <c r="BA66" s="8">
        <v>2804.5</v>
      </c>
      <c r="BB66" s="37">
        <f t="shared" si="20"/>
        <v>100</v>
      </c>
      <c r="BC66" s="37">
        <f t="shared" si="21"/>
        <v>3</v>
      </c>
      <c r="BD66" s="8" t="s">
        <v>381</v>
      </c>
      <c r="BE66" s="37" t="str">
        <f t="shared" si="22"/>
        <v>1</v>
      </c>
      <c r="BF66" s="8">
        <v>0</v>
      </c>
      <c r="BG66" s="8">
        <v>1390.1</v>
      </c>
      <c r="BH66" s="37">
        <f t="shared" si="23"/>
        <v>0</v>
      </c>
      <c r="BI66" s="37">
        <f t="shared" si="24"/>
        <v>5</v>
      </c>
      <c r="BJ66" s="23">
        <v>0</v>
      </c>
      <c r="BK66" s="23">
        <v>2761.3</v>
      </c>
      <c r="BL66" s="1">
        <f t="shared" si="25"/>
        <v>0</v>
      </c>
      <c r="BM66" s="37">
        <f t="shared" si="26"/>
        <v>5</v>
      </c>
      <c r="BN66" s="23">
        <v>0</v>
      </c>
      <c r="BO66" s="23">
        <v>270.19999999999982</v>
      </c>
      <c r="BP66" s="23">
        <v>-423.99999999999989</v>
      </c>
      <c r="BQ66" s="23">
        <v>1119.9000000000001</v>
      </c>
      <c r="BR66" s="23">
        <v>1051.5999999999999</v>
      </c>
      <c r="BS66" s="37">
        <f t="shared" si="27"/>
        <v>0</v>
      </c>
      <c r="BT66" s="37">
        <f t="shared" si="28"/>
        <v>2</v>
      </c>
      <c r="BU66" s="10" t="s">
        <v>384</v>
      </c>
      <c r="BV66" s="50" t="str">
        <f t="shared" si="69"/>
        <v>1</v>
      </c>
      <c r="BW66" s="10" t="s">
        <v>384</v>
      </c>
      <c r="BX66" s="50" t="str">
        <f t="shared" si="30"/>
        <v>1</v>
      </c>
      <c r="BY66" s="10" t="s">
        <v>384</v>
      </c>
      <c r="BZ66" s="50" t="str">
        <f t="shared" si="31"/>
        <v>1</v>
      </c>
      <c r="CA66" s="10" t="s">
        <v>384</v>
      </c>
      <c r="CB66" s="50" t="str">
        <f t="shared" si="32"/>
        <v>1</v>
      </c>
      <c r="CC66" s="10" t="s">
        <v>385</v>
      </c>
      <c r="CD66" s="50" t="str">
        <f t="shared" si="33"/>
        <v>0</v>
      </c>
      <c r="CE66" s="10" t="s">
        <v>422</v>
      </c>
      <c r="CF66" s="50" t="str">
        <f t="shared" si="65"/>
        <v>1</v>
      </c>
      <c r="CG66" s="18">
        <f t="shared" si="64"/>
        <v>37</v>
      </c>
    </row>
    <row r="67" spans="1:86" s="44" customFormat="1" ht="34.15" customHeight="1" x14ac:dyDescent="0.2">
      <c r="A67" s="34">
        <v>64</v>
      </c>
      <c r="B67" s="43" t="s">
        <v>58</v>
      </c>
      <c r="C67" s="23">
        <v>3319.8</v>
      </c>
      <c r="D67" s="23">
        <v>0</v>
      </c>
      <c r="E67" s="23">
        <v>6679.3</v>
      </c>
      <c r="F67" s="23">
        <v>0</v>
      </c>
      <c r="G67" s="37">
        <f t="shared" si="66"/>
        <v>50</v>
      </c>
      <c r="H67" s="37">
        <f t="shared" si="0"/>
        <v>0</v>
      </c>
      <c r="I67" s="8" t="s">
        <v>378</v>
      </c>
      <c r="J67" s="50" t="str">
        <f t="shared" si="67"/>
        <v>1</v>
      </c>
      <c r="K67" s="23">
        <v>1600.9</v>
      </c>
      <c r="L67" s="23">
        <v>2000.9</v>
      </c>
      <c r="M67" s="37">
        <f t="shared" si="2"/>
        <v>25</v>
      </c>
      <c r="N67" s="37">
        <f t="shared" si="3"/>
        <v>2</v>
      </c>
      <c r="O67" s="8">
        <v>5733.1</v>
      </c>
      <c r="P67" s="8">
        <v>3929.1</v>
      </c>
      <c r="Q67" s="39">
        <f t="shared" si="4"/>
        <v>46</v>
      </c>
      <c r="R67" s="37">
        <f t="shared" si="5"/>
        <v>0</v>
      </c>
      <c r="S67" s="8">
        <v>0</v>
      </c>
      <c r="T67" s="37">
        <f t="shared" si="6"/>
        <v>1</v>
      </c>
      <c r="U67" s="8" t="s">
        <v>380</v>
      </c>
      <c r="V67" s="37" t="str">
        <f t="shared" si="7"/>
        <v>1</v>
      </c>
      <c r="W67" s="8">
        <v>2328.1999999999998</v>
      </c>
      <c r="X67" s="8">
        <v>4963.6000000000004</v>
      </c>
      <c r="Y67" s="37">
        <f t="shared" si="8"/>
        <v>47</v>
      </c>
      <c r="Z67" s="37">
        <f t="shared" si="9"/>
        <v>1</v>
      </c>
      <c r="AA67" s="8">
        <v>0</v>
      </c>
      <c r="AB67" s="8">
        <v>4589.7</v>
      </c>
      <c r="AC67" s="38">
        <f t="shared" si="10"/>
        <v>0</v>
      </c>
      <c r="AD67" s="37">
        <f t="shared" si="11"/>
        <v>2</v>
      </c>
      <c r="AE67" s="23">
        <v>0</v>
      </c>
      <c r="AF67" s="37">
        <f t="shared" si="12"/>
        <v>1</v>
      </c>
      <c r="AG67" s="8">
        <v>1545.3</v>
      </c>
      <c r="AH67" s="8">
        <v>1600.9</v>
      </c>
      <c r="AI67" s="8">
        <v>2000.9</v>
      </c>
      <c r="AJ67" s="8">
        <v>1600.9</v>
      </c>
      <c r="AK67" s="41">
        <f t="shared" si="13"/>
        <v>0</v>
      </c>
      <c r="AL67" s="41">
        <f t="shared" si="14"/>
        <v>3</v>
      </c>
      <c r="AM67" s="8" t="s">
        <v>378</v>
      </c>
      <c r="AN67" s="37" t="str">
        <f t="shared" si="15"/>
        <v>1</v>
      </c>
      <c r="AO67" s="10" t="s">
        <v>382</v>
      </c>
      <c r="AP67" s="37" t="str">
        <f t="shared" si="16"/>
        <v>1</v>
      </c>
      <c r="AQ67" s="23">
        <v>762.1</v>
      </c>
      <c r="AR67" s="23">
        <v>849.1</v>
      </c>
      <c r="AS67" s="23">
        <v>671.9</v>
      </c>
      <c r="AT67" s="23">
        <v>1590.4</v>
      </c>
      <c r="AU67" s="40">
        <f t="shared" si="17"/>
        <v>109</v>
      </c>
      <c r="AV67" s="37">
        <f t="shared" si="18"/>
        <v>0</v>
      </c>
      <c r="AW67" s="8" t="s">
        <v>381</v>
      </c>
      <c r="AX67" s="37" t="str">
        <f t="shared" si="19"/>
        <v>1</v>
      </c>
      <c r="AY67" s="8">
        <v>5045.3</v>
      </c>
      <c r="AZ67" s="8">
        <v>0</v>
      </c>
      <c r="BA67" s="8">
        <v>4589.7</v>
      </c>
      <c r="BB67" s="37">
        <f t="shared" si="20"/>
        <v>110</v>
      </c>
      <c r="BC67" s="37">
        <f t="shared" si="21"/>
        <v>3</v>
      </c>
      <c r="BD67" s="8" t="s">
        <v>381</v>
      </c>
      <c r="BE67" s="37" t="str">
        <f t="shared" si="22"/>
        <v>1</v>
      </c>
      <c r="BF67" s="8">
        <v>750</v>
      </c>
      <c r="BG67" s="8">
        <v>2000.9</v>
      </c>
      <c r="BH67" s="37">
        <f t="shared" si="23"/>
        <v>37</v>
      </c>
      <c r="BI67" s="37">
        <f t="shared" si="24"/>
        <v>2</v>
      </c>
      <c r="BJ67" s="23">
        <v>15.3</v>
      </c>
      <c r="BK67" s="23">
        <v>4508</v>
      </c>
      <c r="BL67" s="1">
        <f t="shared" si="25"/>
        <v>0</v>
      </c>
      <c r="BM67" s="37">
        <f t="shared" si="26"/>
        <v>5</v>
      </c>
      <c r="BN67" s="23">
        <v>-50</v>
      </c>
      <c r="BO67" s="23">
        <v>1196.8000000000002</v>
      </c>
      <c r="BP67" s="23">
        <v>1100.7999999999997</v>
      </c>
      <c r="BQ67" s="23">
        <v>804.1</v>
      </c>
      <c r="BR67" s="23">
        <v>1227.4000000000001</v>
      </c>
      <c r="BS67" s="37">
        <f t="shared" si="27"/>
        <v>0</v>
      </c>
      <c r="BT67" s="37">
        <f t="shared" si="28"/>
        <v>2</v>
      </c>
      <c r="BU67" s="10" t="s">
        <v>384</v>
      </c>
      <c r="BV67" s="50" t="str">
        <f t="shared" si="69"/>
        <v>1</v>
      </c>
      <c r="BW67" s="10" t="s">
        <v>384</v>
      </c>
      <c r="BX67" s="50" t="str">
        <f t="shared" si="30"/>
        <v>1</v>
      </c>
      <c r="BY67" s="10" t="s">
        <v>384</v>
      </c>
      <c r="BZ67" s="50" t="str">
        <f t="shared" si="31"/>
        <v>1</v>
      </c>
      <c r="CA67" s="10" t="s">
        <v>384</v>
      </c>
      <c r="CB67" s="50" t="str">
        <f t="shared" si="32"/>
        <v>1</v>
      </c>
      <c r="CC67" s="10" t="s">
        <v>385</v>
      </c>
      <c r="CD67" s="50" t="str">
        <f t="shared" si="33"/>
        <v>0</v>
      </c>
      <c r="CE67" s="10" t="s">
        <v>422</v>
      </c>
      <c r="CF67" s="50" t="str">
        <f t="shared" si="65"/>
        <v>1</v>
      </c>
      <c r="CG67" s="18">
        <f t="shared" si="64"/>
        <v>33</v>
      </c>
    </row>
    <row r="68" spans="1:86" s="44" customFormat="1" ht="34.15" customHeight="1" x14ac:dyDescent="0.2">
      <c r="A68" s="34">
        <v>60</v>
      </c>
      <c r="B68" s="43" t="s">
        <v>59</v>
      </c>
      <c r="C68" s="23">
        <v>1908.5</v>
      </c>
      <c r="D68" s="23">
        <v>0</v>
      </c>
      <c r="E68" s="23">
        <v>4016.6</v>
      </c>
      <c r="F68" s="23">
        <v>0</v>
      </c>
      <c r="G68" s="37">
        <f>ROUND((C68-D68)/(E68-F68)*100,0)</f>
        <v>48</v>
      </c>
      <c r="H68" s="37">
        <f>IF(G68&lt;51,0,IF(G68&lt;61,1,IF(G68&lt;71,2,IF(G68&lt;81,3,IF(G68&lt;90,4,5)))))</f>
        <v>0</v>
      </c>
      <c r="I68" s="8" t="s">
        <v>378</v>
      </c>
      <c r="J68" s="50" t="str">
        <f>IF(I68="Да",SUBSTITUTE(I68,"Да",1),SUBSTITUTE(I68,"Нет",0))</f>
        <v>1</v>
      </c>
      <c r="K68" s="23">
        <v>223</v>
      </c>
      <c r="L68" s="23">
        <v>540</v>
      </c>
      <c r="M68" s="37">
        <f>ROUND(ABS(L68-K68)/K68*100,0)</f>
        <v>142</v>
      </c>
      <c r="N68" s="37">
        <f>IF(M68&gt;30,0,IF(M68&gt;25,1,IF(M68&gt;20,2,IF(M68&gt;15,3,IF(M68&gt;10,4,5)))))</f>
        <v>0</v>
      </c>
      <c r="O68" s="8">
        <v>3616.1</v>
      </c>
      <c r="P68" s="8">
        <v>1848.6</v>
      </c>
      <c r="Q68" s="39">
        <f>ROUND(ABS(O68-P68)/P68*100,0)</f>
        <v>96</v>
      </c>
      <c r="R68" s="37">
        <f>IF(Q68&gt;30,0,IF(Q68&gt;25,1,IF(Q68&gt;20,2,IF(Q68&gt;15,3,IF(Q68&gt;10,4,5)))))</f>
        <v>0</v>
      </c>
      <c r="S68" s="8">
        <v>0</v>
      </c>
      <c r="T68" s="37">
        <f>IF(S68&gt;0,0,1)</f>
        <v>1</v>
      </c>
      <c r="U68" s="8" t="s">
        <v>380</v>
      </c>
      <c r="V68" s="37" t="str">
        <f>IF(U68="Имеется",SUBSTITUTE(U68,"Имеется",1),SUBSTITUTE(U68,"Не имеется",0))</f>
        <v>1</v>
      </c>
      <c r="W68" s="8">
        <v>1625.6</v>
      </c>
      <c r="X68" s="8">
        <v>2763.5</v>
      </c>
      <c r="Y68" s="37">
        <f>ROUND(W68/X68*100,0)</f>
        <v>59</v>
      </c>
      <c r="Z68" s="37">
        <f>IF(Y68&gt;50,0,IF(Y68&gt;20,1,IF(Y68&gt;5,2,3)))</f>
        <v>0</v>
      </c>
      <c r="AA68" s="8">
        <v>0</v>
      </c>
      <c r="AB68" s="8">
        <v>2518.3000000000002</v>
      </c>
      <c r="AC68" s="38">
        <f>ROUND(AA68/AB68*100,1)</f>
        <v>0</v>
      </c>
      <c r="AD68" s="37">
        <f>IF(AC68=0,2,IF(AC68&gt;0.1,0,1))</f>
        <v>2</v>
      </c>
      <c r="AE68" s="23">
        <v>0</v>
      </c>
      <c r="AF68" s="37">
        <f>IF(AE68=0,1,0)</f>
        <v>1</v>
      </c>
      <c r="AG68" s="8">
        <v>262.60000000000002</v>
      </c>
      <c r="AH68" s="8">
        <v>223</v>
      </c>
      <c r="AI68" s="8">
        <v>540</v>
      </c>
      <c r="AJ68" s="8">
        <v>223</v>
      </c>
      <c r="AK68" s="41">
        <f>ROUND(IF(AG68&lt;AH68,0,IF((AG68-AH68)&lt;(AI68-AJ68),0,((AG68-AH68)-(AI68-AJ68))/AG68*100)),0)</f>
        <v>0</v>
      </c>
      <c r="AL68" s="41">
        <f>IF(AK68&gt;5,0,IF(AK68&gt;3,1,IF(AK68&gt;0,2,3)))</f>
        <v>3</v>
      </c>
      <c r="AM68" s="8" t="s">
        <v>378</v>
      </c>
      <c r="AN68" s="37" t="str">
        <f>IF(AM68="Да",SUBSTITUTE(AM68,"Да",1),SUBSTITUTE(AM68,"Нет",0))</f>
        <v>1</v>
      </c>
      <c r="AO68" s="10" t="s">
        <v>382</v>
      </c>
      <c r="AP68" s="37" t="str">
        <f>IF(AO68="Имеется",SUBSTITUTE(AO68,"Имеется",1),IF(AO68="Нет учреждений, которым доводится мун. задание",SUBSTITUTE(AO68,"Нет учреждений, которым доводится мун. задание",1),SUBSTITUTE(AO68,"Не имеется",0)))</f>
        <v>1</v>
      </c>
      <c r="AQ68" s="23">
        <v>503.5</v>
      </c>
      <c r="AR68" s="23">
        <v>540.5</v>
      </c>
      <c r="AS68" s="23">
        <v>372.9</v>
      </c>
      <c r="AT68" s="23">
        <v>471.2</v>
      </c>
      <c r="AU68" s="40">
        <f>ROUND(ABS(AT68/((AQ68+AR68+AS68)/3)-1)*100,0)</f>
        <v>0</v>
      </c>
      <c r="AV68" s="37">
        <f>IF(AU68&gt;50,0,IF(AU68&gt;40,1,IF(AU68&gt;30,2,IF(AU68&gt;20,3,IF(AU68&gt;10,4,5)))))</f>
        <v>5</v>
      </c>
      <c r="AW68" s="8" t="s">
        <v>381</v>
      </c>
      <c r="AX68" s="37" t="str">
        <f>IF(AW68="Не имеется",SUBSTITUTE(AW68,"Не имеется",1),SUBSTITUTE(AW68,"Имеется",0))</f>
        <v>1</v>
      </c>
      <c r="AY68" s="8">
        <v>2795.8</v>
      </c>
      <c r="AZ68" s="8">
        <v>0</v>
      </c>
      <c r="BA68" s="8">
        <v>2518.5</v>
      </c>
      <c r="BB68" s="37">
        <f>ROUND((AY68+AZ68)/BA68*100,0)</f>
        <v>111</v>
      </c>
      <c r="BC68" s="37">
        <f>IF(BB68&lt;90,0,IF(BB68&lt;95,1,IF(BB68&lt;100,2,3)))</f>
        <v>3</v>
      </c>
      <c r="BD68" s="8" t="s">
        <v>381</v>
      </c>
      <c r="BE68" s="37" t="str">
        <f>IF(BD68="Не имеется",SUBSTITUTE(BD68,"Не имеется",1),SUBSTITUTE(BD68,"Имеется",0))</f>
        <v>1</v>
      </c>
      <c r="BF68" s="8">
        <v>0</v>
      </c>
      <c r="BG68" s="8">
        <v>540</v>
      </c>
      <c r="BH68" s="37">
        <f>ROUND(BF68/BG68*100,0)</f>
        <v>0</v>
      </c>
      <c r="BI68" s="37">
        <f>IF(BH68&gt;50,0,IF(BH68&gt;40,1,IF(BH68&gt;30,2,IF(BH68&gt;20,3,IF(BH68&gt;10,4,5)))))</f>
        <v>5</v>
      </c>
      <c r="BJ68" s="23">
        <v>0</v>
      </c>
      <c r="BK68" s="23">
        <v>2486</v>
      </c>
      <c r="BL68" s="1">
        <f>ROUND(BJ68/BK68*100,0)</f>
        <v>0</v>
      </c>
      <c r="BM68" s="37">
        <f>IF(BL68&gt;15,0,IF(BL68&gt;12,1,IF(BL68&gt;9,2,IF(BL68&gt;6,3,IF(BL68&gt;3,4,5)))))</f>
        <v>5</v>
      </c>
      <c r="BN68" s="23">
        <v>0</v>
      </c>
      <c r="BO68" s="23">
        <v>266.10000000000002</v>
      </c>
      <c r="BP68" s="23">
        <v>-438.09999999999991</v>
      </c>
      <c r="BQ68" s="23">
        <v>273.89999999999998</v>
      </c>
      <c r="BR68" s="23">
        <v>2063.6999999999998</v>
      </c>
      <c r="BS68" s="37">
        <f t="shared" si="27"/>
        <v>0</v>
      </c>
      <c r="BT68" s="37">
        <f>IF(BS68&gt;5,0,IF(BS68&gt;0,1,2))</f>
        <v>2</v>
      </c>
      <c r="BU68" s="10" t="s">
        <v>384</v>
      </c>
      <c r="BV68" s="50" t="str">
        <f>IF(BU68="Осуществляется",SUBSTITUTE(BU68,"Осуществляется",1),SUBSTITUTE(BU68,"Не осуществляется",0))</f>
        <v>1</v>
      </c>
      <c r="BW68" s="10" t="s">
        <v>384</v>
      </c>
      <c r="BX68" s="50" t="str">
        <f>IF(BW68="Осуществляется",SUBSTITUTE(BW68,"Осуществляется",1),SUBSTITUTE(BW68,"Не осуществляется",0))</f>
        <v>1</v>
      </c>
      <c r="BY68" s="10" t="s">
        <v>384</v>
      </c>
      <c r="BZ68" s="50" t="str">
        <f>IF(BY68="Осуществляется",SUBSTITUTE(BY68,"Осуществляется",1),SUBSTITUTE(BY68,"Не осуществляется",0))</f>
        <v>1</v>
      </c>
      <c r="CA68" s="10" t="s">
        <v>384</v>
      </c>
      <c r="CB68" s="50" t="str">
        <f>IF(CA68="Осуществляется",SUBSTITUTE(CA68,"Осуществляется",1),SUBSTITUTE(CA68,"Не осуществляется",0))</f>
        <v>1</v>
      </c>
      <c r="CC68" s="10" t="s">
        <v>385</v>
      </c>
      <c r="CD68" s="50" t="str">
        <f>IF(CC68="Осуществляется",SUBSTITUTE(CC68,"Осуществляется",1),SUBSTITUTE(CC68,"Не осуществляется",0))</f>
        <v>0</v>
      </c>
      <c r="CE68" s="10" t="s">
        <v>422</v>
      </c>
      <c r="CF68" s="50" t="str">
        <f t="shared" si="65"/>
        <v>1</v>
      </c>
      <c r="CG68" s="18">
        <f t="shared" si="64"/>
        <v>38</v>
      </c>
    </row>
    <row r="69" spans="1:86" s="44" customFormat="1" ht="34.15" customHeight="1" x14ac:dyDescent="0.2">
      <c r="A69" s="34">
        <v>65</v>
      </c>
      <c r="B69" s="35" t="s">
        <v>60</v>
      </c>
      <c r="C69" s="23">
        <v>1054359.8999999999</v>
      </c>
      <c r="D69" s="23">
        <v>0</v>
      </c>
      <c r="E69" s="23">
        <v>1128811.3999999999</v>
      </c>
      <c r="F69" s="23">
        <v>62762.3</v>
      </c>
      <c r="G69" s="37">
        <f t="shared" ref="G69:G127" si="101">ROUND((C69-D69)/(E69-F69)*100,0)</f>
        <v>99</v>
      </c>
      <c r="H69" s="37">
        <f t="shared" ref="H69:H127" si="102">IF(G69&lt;51,0,IF(G69&lt;61,1,IF(G69&lt;71,2,IF(G69&lt;81,3,IF(G69&lt;90,4,5)))))</f>
        <v>5</v>
      </c>
      <c r="I69" s="8" t="s">
        <v>383</v>
      </c>
      <c r="J69" s="50" t="str">
        <f t="shared" si="67"/>
        <v>0</v>
      </c>
      <c r="K69" s="23">
        <v>383103.6</v>
      </c>
      <c r="L69" s="23">
        <v>397595.9</v>
      </c>
      <c r="M69" s="37">
        <f t="shared" ref="M69:M127" si="103">ROUND(ABS(L69-K69)/K69*100,0)</f>
        <v>4</v>
      </c>
      <c r="N69" s="37">
        <f t="shared" ref="N69:N127" si="104">IF(M69&gt;30,0,IF(M69&gt;25,1,IF(M69&gt;20,2,IF(M69&gt;15,3,IF(M69&gt;10,4,5)))))</f>
        <v>5</v>
      </c>
      <c r="O69" s="8">
        <v>432948.9</v>
      </c>
      <c r="P69" s="8">
        <v>329158.2</v>
      </c>
      <c r="Q69" s="39">
        <f t="shared" ref="Q69:Q127" si="105">ROUND(ABS(O69-P69)/P69*100,0)</f>
        <v>32</v>
      </c>
      <c r="R69" s="37">
        <f t="shared" ref="R69:R127" si="106">IF(Q69&gt;30,0,IF(Q69&gt;25,1,IF(Q69&gt;20,2,IF(Q69&gt;15,3,IF(Q69&gt;10,4,5)))))</f>
        <v>0</v>
      </c>
      <c r="S69" s="8">
        <v>0</v>
      </c>
      <c r="T69" s="37">
        <f t="shared" ref="T69:T127" si="107">IF(S69&gt;0,0,1)</f>
        <v>1</v>
      </c>
      <c r="U69" s="8" t="s">
        <v>380</v>
      </c>
      <c r="V69" s="37" t="str">
        <f t="shared" ref="V69:V127" si="108">IF(U69="Имеется",SUBSTITUTE(U69,"Имеется",1),SUBSTITUTE(U69,"Не имеется",0))</f>
        <v>1</v>
      </c>
      <c r="W69" s="8">
        <v>155867.20000000001</v>
      </c>
      <c r="X69" s="8">
        <v>573034.30000000005</v>
      </c>
      <c r="Y69" s="37">
        <f t="shared" ref="Y69:Y127" si="109">ROUND(W69/X69*100,0)</f>
        <v>27</v>
      </c>
      <c r="Z69" s="37">
        <f t="shared" ref="Z69:Z127" si="110">IF(Y69&gt;50,0,IF(Y69&gt;20,1,IF(Y69&gt;5,2,3)))</f>
        <v>1</v>
      </c>
      <c r="AA69" s="8">
        <v>0</v>
      </c>
      <c r="AB69" s="8">
        <v>1209594.2</v>
      </c>
      <c r="AC69" s="38">
        <f t="shared" ref="AC69:AC127" si="111">ROUND(AA69/AB69*100,1)</f>
        <v>0</v>
      </c>
      <c r="AD69" s="37">
        <f t="shared" ref="AD69:AD127" si="112">IF(AC69=0,2,IF(AC69&gt;0.1,0,1))</f>
        <v>2</v>
      </c>
      <c r="AE69" s="23">
        <v>0</v>
      </c>
      <c r="AF69" s="37">
        <f t="shared" ref="AF69:AF127" si="113">IF(AE69=0,1,0)</f>
        <v>1</v>
      </c>
      <c r="AG69" s="8">
        <v>418499.9</v>
      </c>
      <c r="AH69" s="8">
        <v>390335.5</v>
      </c>
      <c r="AI69" s="8">
        <v>406130.8</v>
      </c>
      <c r="AJ69" s="8">
        <v>383103.6</v>
      </c>
      <c r="AK69" s="41">
        <f t="shared" ref="AK69:AK132" si="114">ROUND(IF(AG69&lt;AH69,0,IF((AG69-AH69)&lt;(AI69-AJ69),0,((AG69-AH69)-(AI69-AJ69))/AG69*100)),0)</f>
        <v>1</v>
      </c>
      <c r="AL69" s="41">
        <f t="shared" ref="AL69:AL127" si="115">IF(AK69&gt;5,0,IF(AK69&gt;3,1,IF(AK69&gt;0,2,3)))</f>
        <v>2</v>
      </c>
      <c r="AM69" s="8" t="s">
        <v>378</v>
      </c>
      <c r="AN69" s="37" t="str">
        <f t="shared" ref="AN69:AN127" si="116">IF(AM69="Да",SUBSTITUTE(AM69,"Да",1),SUBSTITUTE(AM69,"Нет",0))</f>
        <v>1</v>
      </c>
      <c r="AO69" s="10" t="s">
        <v>380</v>
      </c>
      <c r="AP69" s="37" t="str">
        <f t="shared" ref="AP69:AP127" si="117">IF(AO69="Имеется",SUBSTITUTE(AO69,"Имеется",1),IF(AO69="Нет учреждений, которым доводится мун. задание",SUBSTITUTE(AO69,"Нет учреждений, которым доводится мун. задание",1),SUBSTITUTE(AO69,"Не имеется",0)))</f>
        <v>1</v>
      </c>
      <c r="AQ69" s="23">
        <v>83209.600000000006</v>
      </c>
      <c r="AR69" s="23">
        <v>112155.9</v>
      </c>
      <c r="AS69" s="23">
        <v>96740.3</v>
      </c>
      <c r="AT69" s="23">
        <v>126394.2</v>
      </c>
      <c r="AU69" s="40">
        <f t="shared" ref="AU69:AU127" si="118">ROUND(ABS(AT69/((AQ69+AR69+AS69)/3)-1)*100,0)</f>
        <v>30</v>
      </c>
      <c r="AV69" s="37">
        <f t="shared" ref="AV69:AV127" si="119">IF(AU69&gt;50,0,IF(AU69&gt;40,1,IF(AU69&gt;30,2,IF(AU69&gt;20,3,IF(AU69&gt;10,4,5)))))</f>
        <v>3</v>
      </c>
      <c r="AW69" s="8" t="s">
        <v>381</v>
      </c>
      <c r="AX69" s="37" t="str">
        <f t="shared" ref="AX69:AX127" si="120">IF(AW69="Не имеется",SUBSTITUTE(AW69,"Не имеется",1),SUBSTITUTE(AW69,"Имеется",0))</f>
        <v>1</v>
      </c>
      <c r="AY69" s="8">
        <v>1197225.1000000001</v>
      </c>
      <c r="AZ69" s="8">
        <v>12369.1</v>
      </c>
      <c r="BA69" s="8">
        <v>1209594.2</v>
      </c>
      <c r="BB69" s="37">
        <f t="shared" ref="BB69:BB127" si="121">ROUND((AY69+AZ69)/BA69*100,0)</f>
        <v>100</v>
      </c>
      <c r="BC69" s="37">
        <f t="shared" ref="BC69:BC127" si="122">IF(BB69&lt;90,0,IF(BB69&lt;95,1,IF(BB69&lt;100,2,3)))</f>
        <v>3</v>
      </c>
      <c r="BD69" s="8" t="s">
        <v>381</v>
      </c>
      <c r="BE69" s="37" t="str">
        <f t="shared" ref="BE69:BE127" si="123">IF(BD69="Не имеется",SUBSTITUTE(BD69,"Не имеется",1),SUBSTITUTE(BD69,"Имеется",0))</f>
        <v>1</v>
      </c>
      <c r="BF69" s="8">
        <v>0</v>
      </c>
      <c r="BG69" s="8">
        <v>241739.2</v>
      </c>
      <c r="BH69" s="37">
        <f t="shared" ref="BH69:BH127" si="124">ROUND(BF69/BG69*100,0)</f>
        <v>0</v>
      </c>
      <c r="BI69" s="37">
        <f t="shared" ref="BI69:BI127" si="125">IF(BH69&gt;50,0,IF(BH69&gt;40,1,IF(BH69&gt;30,2,IF(BH69&gt;20,3,IF(BH69&gt;10,4,5)))))</f>
        <v>5</v>
      </c>
      <c r="BJ69" s="23">
        <v>0</v>
      </c>
      <c r="BK69" s="23">
        <v>585403.5</v>
      </c>
      <c r="BL69" s="1">
        <f t="shared" ref="BL69:BL127" si="126">ROUND(BJ69/BK69*100,0)</f>
        <v>0</v>
      </c>
      <c r="BM69" s="37">
        <f t="shared" ref="BM69:BM127" si="127">IF(BL69&gt;15,0,IF(BL69&gt;12,1,IF(BL69&gt;9,2,IF(BL69&gt;6,3,IF(BL69&gt;3,4,5)))))</f>
        <v>5</v>
      </c>
      <c r="BN69" s="23">
        <v>0</v>
      </c>
      <c r="BO69" s="23">
        <v>-23651.099999999977</v>
      </c>
      <c r="BP69" s="23">
        <v>0</v>
      </c>
      <c r="BQ69" s="23">
        <v>421247</v>
      </c>
      <c r="BR69" s="23">
        <v>0</v>
      </c>
      <c r="BS69" s="37">
        <f t="shared" ref="BS69:BS132" si="128">ROUND(IF(BF69&gt;0,IF(BN69&gt;0,(BN69-BO69-BP69)/(BQ69+BR69)*100,0),0),0)</f>
        <v>0</v>
      </c>
      <c r="BT69" s="37">
        <f t="shared" ref="BT69:BT127" si="129">IF(BS69&gt;5,0,IF(BS69&gt;0,1,2))</f>
        <v>2</v>
      </c>
      <c r="BU69" s="10" t="s">
        <v>384</v>
      </c>
      <c r="BV69" s="50" t="str">
        <f t="shared" si="69"/>
        <v>1</v>
      </c>
      <c r="BW69" s="10" t="s">
        <v>384</v>
      </c>
      <c r="BX69" s="50" t="str">
        <f t="shared" ref="BX69:BX127" si="130">IF(BW69="Осуществляется",SUBSTITUTE(BW69,"Осуществляется",1),SUBSTITUTE(BW69,"Не осуществляется",0))</f>
        <v>1</v>
      </c>
      <c r="BY69" s="10" t="s">
        <v>384</v>
      </c>
      <c r="BZ69" s="50" t="str">
        <f t="shared" ref="BZ69:BZ132" si="131">IF(BY69="Осуществляется",SUBSTITUTE(BY69,"Осуществляется",1),SUBSTITUTE(BY69,"Не осуществляется",0))</f>
        <v>1</v>
      </c>
      <c r="CA69" s="10" t="s">
        <v>385</v>
      </c>
      <c r="CB69" s="50" t="str">
        <f t="shared" ref="CB69:CB132" si="132">IF(CA69="Осуществляется",SUBSTITUTE(CA69,"Осуществляется",1),SUBSTITUTE(CA69,"Не осуществляется",0))</f>
        <v>0</v>
      </c>
      <c r="CC69" s="10" t="s">
        <v>385</v>
      </c>
      <c r="CD69" s="50" t="str">
        <f t="shared" ref="CD69:CD127" si="133">IF(CC69="Осуществляется",SUBSTITUTE(CC69,"Осуществляется",1),SUBSTITUTE(CC69,"Не осуществляется",0))</f>
        <v>0</v>
      </c>
      <c r="CE69" s="10" t="s">
        <v>422</v>
      </c>
      <c r="CF69" s="50" t="str">
        <f t="shared" si="65"/>
        <v>1</v>
      </c>
      <c r="CG69" s="18">
        <f t="shared" si="64"/>
        <v>44</v>
      </c>
      <c r="CH69" s="42"/>
    </row>
    <row r="70" spans="1:86" s="44" customFormat="1" ht="34.15" customHeight="1" x14ac:dyDescent="0.2">
      <c r="A70" s="34">
        <v>66</v>
      </c>
      <c r="B70" s="43" t="s">
        <v>62</v>
      </c>
      <c r="C70" s="23">
        <v>35727.199999999997</v>
      </c>
      <c r="D70" s="23">
        <v>0</v>
      </c>
      <c r="E70" s="23">
        <v>52592.6</v>
      </c>
      <c r="F70" s="23">
        <v>14678.1</v>
      </c>
      <c r="G70" s="37">
        <f t="shared" si="101"/>
        <v>94</v>
      </c>
      <c r="H70" s="37">
        <f t="shared" si="102"/>
        <v>5</v>
      </c>
      <c r="I70" s="8" t="s">
        <v>383</v>
      </c>
      <c r="J70" s="50" t="str">
        <f t="shared" ref="J70:J133" si="134">IF(I70="Да",SUBSTITUTE(I70,"Да",1),SUBSTITUTE(I70,"Нет",0))</f>
        <v>0</v>
      </c>
      <c r="K70" s="23">
        <v>30350</v>
      </c>
      <c r="L70" s="23">
        <v>31049.9</v>
      </c>
      <c r="M70" s="37">
        <f t="shared" si="103"/>
        <v>2</v>
      </c>
      <c r="N70" s="37">
        <f t="shared" si="104"/>
        <v>5</v>
      </c>
      <c r="O70" s="8">
        <v>41945.3</v>
      </c>
      <c r="P70" s="8">
        <v>38643.9</v>
      </c>
      <c r="Q70" s="39">
        <f t="shared" si="105"/>
        <v>9</v>
      </c>
      <c r="R70" s="37">
        <f t="shared" si="106"/>
        <v>5</v>
      </c>
      <c r="S70" s="8">
        <v>0</v>
      </c>
      <c r="T70" s="37">
        <f t="shared" si="107"/>
        <v>1</v>
      </c>
      <c r="U70" s="8" t="s">
        <v>380</v>
      </c>
      <c r="V70" s="37" t="str">
        <f t="shared" si="108"/>
        <v>1</v>
      </c>
      <c r="W70" s="8">
        <v>6332.7</v>
      </c>
      <c r="X70" s="8">
        <v>56553.2</v>
      </c>
      <c r="Y70" s="37">
        <f t="shared" si="109"/>
        <v>11</v>
      </c>
      <c r="Z70" s="37">
        <f t="shared" si="110"/>
        <v>2</v>
      </c>
      <c r="AA70" s="8">
        <v>0</v>
      </c>
      <c r="AB70" s="8">
        <v>55803.1</v>
      </c>
      <c r="AC70" s="38">
        <f t="shared" si="111"/>
        <v>0</v>
      </c>
      <c r="AD70" s="37">
        <f t="shared" si="112"/>
        <v>2</v>
      </c>
      <c r="AE70" s="23">
        <v>0</v>
      </c>
      <c r="AF70" s="37">
        <f t="shared" si="113"/>
        <v>1</v>
      </c>
      <c r="AG70" s="8">
        <v>29743.1</v>
      </c>
      <c r="AH70" s="8">
        <v>29458.1</v>
      </c>
      <c r="AI70" s="8">
        <v>31049.9</v>
      </c>
      <c r="AJ70" s="8">
        <v>30450</v>
      </c>
      <c r="AK70" s="41">
        <f t="shared" si="114"/>
        <v>0</v>
      </c>
      <c r="AL70" s="41">
        <f t="shared" si="115"/>
        <v>3</v>
      </c>
      <c r="AM70" s="8" t="s">
        <v>383</v>
      </c>
      <c r="AN70" s="37" t="str">
        <f t="shared" si="116"/>
        <v>0</v>
      </c>
      <c r="AO70" s="10" t="s">
        <v>381</v>
      </c>
      <c r="AP70" s="37" t="str">
        <f t="shared" si="117"/>
        <v>0</v>
      </c>
      <c r="AQ70" s="23">
        <v>7110.7</v>
      </c>
      <c r="AR70" s="23">
        <v>7861.54</v>
      </c>
      <c r="AS70" s="23">
        <v>8631.2000000000007</v>
      </c>
      <c r="AT70" s="23">
        <v>12397.1</v>
      </c>
      <c r="AU70" s="40">
        <f t="shared" si="118"/>
        <v>58</v>
      </c>
      <c r="AV70" s="37">
        <f t="shared" si="119"/>
        <v>0</v>
      </c>
      <c r="AW70" s="8" t="s">
        <v>381</v>
      </c>
      <c r="AX70" s="37" t="str">
        <f t="shared" si="120"/>
        <v>1</v>
      </c>
      <c r="AY70" s="8">
        <v>57109.8</v>
      </c>
      <c r="AZ70" s="8">
        <v>0</v>
      </c>
      <c r="BA70" s="8">
        <v>55803.1</v>
      </c>
      <c r="BB70" s="37">
        <f t="shared" si="121"/>
        <v>102</v>
      </c>
      <c r="BC70" s="37">
        <f t="shared" si="122"/>
        <v>3</v>
      </c>
      <c r="BD70" s="8" t="s">
        <v>381</v>
      </c>
      <c r="BE70" s="37" t="str">
        <f t="shared" si="123"/>
        <v>1</v>
      </c>
      <c r="BF70" s="8">
        <v>0</v>
      </c>
      <c r="BG70" s="8">
        <v>31049.9</v>
      </c>
      <c r="BH70" s="37">
        <f t="shared" si="124"/>
        <v>0</v>
      </c>
      <c r="BI70" s="37">
        <f t="shared" si="125"/>
        <v>5</v>
      </c>
      <c r="BJ70" s="23">
        <v>0</v>
      </c>
      <c r="BK70" s="23">
        <v>55246.5</v>
      </c>
      <c r="BL70" s="1">
        <f t="shared" si="126"/>
        <v>0</v>
      </c>
      <c r="BM70" s="37">
        <f t="shared" si="127"/>
        <v>5</v>
      </c>
      <c r="BN70" s="23">
        <v>-991.9</v>
      </c>
      <c r="BO70" s="23">
        <v>1452.4000000000015</v>
      </c>
      <c r="BP70" s="23">
        <v>-1000</v>
      </c>
      <c r="BQ70" s="23">
        <v>29597.5</v>
      </c>
      <c r="BR70" s="23">
        <v>7332.7</v>
      </c>
      <c r="BS70" s="37">
        <f t="shared" si="128"/>
        <v>0</v>
      </c>
      <c r="BT70" s="37">
        <f t="shared" si="129"/>
        <v>2</v>
      </c>
      <c r="BU70" s="10" t="s">
        <v>384</v>
      </c>
      <c r="BV70" s="50" t="str">
        <f t="shared" si="69"/>
        <v>1</v>
      </c>
      <c r="BW70" s="10" t="s">
        <v>384</v>
      </c>
      <c r="BX70" s="50" t="str">
        <f t="shared" si="130"/>
        <v>1</v>
      </c>
      <c r="BY70" s="10" t="s">
        <v>384</v>
      </c>
      <c r="BZ70" s="50" t="str">
        <f t="shared" si="131"/>
        <v>1</v>
      </c>
      <c r="CA70" s="10" t="s">
        <v>385</v>
      </c>
      <c r="CB70" s="50" t="str">
        <f t="shared" si="132"/>
        <v>0</v>
      </c>
      <c r="CC70" s="10" t="s">
        <v>385</v>
      </c>
      <c r="CD70" s="50" t="str">
        <f t="shared" si="133"/>
        <v>0</v>
      </c>
      <c r="CE70" s="10" t="s">
        <v>422</v>
      </c>
      <c r="CF70" s="50" t="str">
        <f t="shared" si="65"/>
        <v>1</v>
      </c>
      <c r="CG70" s="18">
        <f t="shared" ref="CG70:CG133" si="135">H70+J70+N70+R70+T70+V70+Z70+AD70+AF70+AL70+AN70+AP70+AV70+AX70+BC70+BE70+BI70+BM70+BT70+BV70+BX70+BZ70+CB70+CD70+CF70</f>
        <v>46</v>
      </c>
    </row>
    <row r="71" spans="1:86" s="44" customFormat="1" ht="34.15" customHeight="1" x14ac:dyDescent="0.2">
      <c r="A71" s="34">
        <v>67</v>
      </c>
      <c r="B71" s="43" t="s">
        <v>63</v>
      </c>
      <c r="C71" s="23">
        <v>71882.100000000006</v>
      </c>
      <c r="D71" s="23">
        <v>0</v>
      </c>
      <c r="E71" s="23">
        <v>101253.6</v>
      </c>
      <c r="F71" s="23">
        <v>20244</v>
      </c>
      <c r="G71" s="37">
        <f t="shared" si="101"/>
        <v>89</v>
      </c>
      <c r="H71" s="37">
        <f t="shared" si="102"/>
        <v>4</v>
      </c>
      <c r="I71" s="8" t="s">
        <v>383</v>
      </c>
      <c r="J71" s="50" t="str">
        <f t="shared" si="134"/>
        <v>0</v>
      </c>
      <c r="K71" s="23">
        <v>93704.4</v>
      </c>
      <c r="L71" s="23">
        <v>79028.5</v>
      </c>
      <c r="M71" s="37">
        <f t="shared" si="103"/>
        <v>16</v>
      </c>
      <c r="N71" s="37">
        <f t="shared" si="104"/>
        <v>3</v>
      </c>
      <c r="O71" s="8">
        <v>95462.6</v>
      </c>
      <c r="P71" s="8">
        <v>78009.399999999994</v>
      </c>
      <c r="Q71" s="39">
        <f t="shared" si="105"/>
        <v>22</v>
      </c>
      <c r="R71" s="37">
        <f t="shared" si="106"/>
        <v>2</v>
      </c>
      <c r="S71" s="8">
        <v>0</v>
      </c>
      <c r="T71" s="37">
        <f t="shared" si="107"/>
        <v>1</v>
      </c>
      <c r="U71" s="8" t="s">
        <v>380</v>
      </c>
      <c r="V71" s="37" t="str">
        <f t="shared" si="108"/>
        <v>1</v>
      </c>
      <c r="W71" s="8">
        <v>0</v>
      </c>
      <c r="X71" s="8">
        <v>96186.4</v>
      </c>
      <c r="Y71" s="37">
        <f t="shared" si="109"/>
        <v>0</v>
      </c>
      <c r="Z71" s="37">
        <f t="shared" si="110"/>
        <v>3</v>
      </c>
      <c r="AA71" s="8">
        <v>0</v>
      </c>
      <c r="AB71" s="8">
        <v>95302.7</v>
      </c>
      <c r="AC71" s="38">
        <f t="shared" si="111"/>
        <v>0</v>
      </c>
      <c r="AD71" s="37">
        <f t="shared" si="112"/>
        <v>2</v>
      </c>
      <c r="AE71" s="23">
        <v>0</v>
      </c>
      <c r="AF71" s="37">
        <f t="shared" si="113"/>
        <v>1</v>
      </c>
      <c r="AG71" s="8">
        <v>78959.7</v>
      </c>
      <c r="AH71" s="8">
        <v>93704.4</v>
      </c>
      <c r="AI71" s="8">
        <v>79843.5</v>
      </c>
      <c r="AJ71" s="8">
        <v>93704.4</v>
      </c>
      <c r="AK71" s="41">
        <f t="shared" si="114"/>
        <v>0</v>
      </c>
      <c r="AL71" s="41">
        <f t="shared" si="115"/>
        <v>3</v>
      </c>
      <c r="AM71" s="8" t="s">
        <v>378</v>
      </c>
      <c r="AN71" s="37" t="str">
        <f t="shared" si="116"/>
        <v>1</v>
      </c>
      <c r="AO71" s="10" t="s">
        <v>380</v>
      </c>
      <c r="AP71" s="37" t="str">
        <f t="shared" si="117"/>
        <v>1</v>
      </c>
      <c r="AQ71" s="23">
        <v>16191.6</v>
      </c>
      <c r="AR71" s="23">
        <v>20065.8</v>
      </c>
      <c r="AS71" s="23">
        <v>19435.099999999999</v>
      </c>
      <c r="AT71" s="23">
        <v>23267.200000000001</v>
      </c>
      <c r="AU71" s="40">
        <f t="shared" si="118"/>
        <v>25</v>
      </c>
      <c r="AV71" s="37">
        <f t="shared" si="119"/>
        <v>3</v>
      </c>
      <c r="AW71" s="8" t="s">
        <v>381</v>
      </c>
      <c r="AX71" s="37" t="str">
        <f t="shared" si="120"/>
        <v>1</v>
      </c>
      <c r="AY71" s="8">
        <v>96186.4</v>
      </c>
      <c r="AZ71" s="8">
        <v>0</v>
      </c>
      <c r="BA71" s="8">
        <v>95302.7</v>
      </c>
      <c r="BB71" s="37">
        <f t="shared" si="121"/>
        <v>101</v>
      </c>
      <c r="BC71" s="37">
        <f t="shared" si="122"/>
        <v>3</v>
      </c>
      <c r="BD71" s="8" t="s">
        <v>381</v>
      </c>
      <c r="BE71" s="37" t="str">
        <f t="shared" si="123"/>
        <v>1</v>
      </c>
      <c r="BF71" s="8">
        <v>0</v>
      </c>
      <c r="BG71" s="8">
        <v>79028.5</v>
      </c>
      <c r="BH71" s="37">
        <f t="shared" si="124"/>
        <v>0</v>
      </c>
      <c r="BI71" s="37">
        <f t="shared" si="125"/>
        <v>5</v>
      </c>
      <c r="BJ71" s="23">
        <v>0</v>
      </c>
      <c r="BK71" s="23">
        <v>95302.7</v>
      </c>
      <c r="BL71" s="1">
        <f t="shared" si="126"/>
        <v>0</v>
      </c>
      <c r="BM71" s="37">
        <f t="shared" si="127"/>
        <v>5</v>
      </c>
      <c r="BN71" s="23">
        <v>0</v>
      </c>
      <c r="BO71" s="23">
        <v>-1296.3000000000029</v>
      </c>
      <c r="BP71" s="23">
        <v>0</v>
      </c>
      <c r="BQ71" s="23">
        <v>80324.800000000003</v>
      </c>
      <c r="BR71" s="23">
        <v>0</v>
      </c>
      <c r="BS71" s="37">
        <f t="shared" si="128"/>
        <v>0</v>
      </c>
      <c r="BT71" s="37">
        <f t="shared" si="129"/>
        <v>2</v>
      </c>
      <c r="BU71" s="10" t="s">
        <v>384</v>
      </c>
      <c r="BV71" s="50" t="str">
        <f t="shared" si="69"/>
        <v>1</v>
      </c>
      <c r="BW71" s="10" t="s">
        <v>384</v>
      </c>
      <c r="BX71" s="50" t="str">
        <f t="shared" si="130"/>
        <v>1</v>
      </c>
      <c r="BY71" s="10" t="s">
        <v>384</v>
      </c>
      <c r="BZ71" s="50" t="str">
        <f t="shared" si="131"/>
        <v>1</v>
      </c>
      <c r="CA71" s="10" t="s">
        <v>385</v>
      </c>
      <c r="CB71" s="50" t="str">
        <f t="shared" si="132"/>
        <v>0</v>
      </c>
      <c r="CC71" s="10" t="s">
        <v>385</v>
      </c>
      <c r="CD71" s="50" t="str">
        <f t="shared" si="133"/>
        <v>0</v>
      </c>
      <c r="CE71" s="10" t="s">
        <v>422</v>
      </c>
      <c r="CF71" s="50" t="str">
        <f t="shared" ref="CF71:CF134" si="136">IF(CE71="Предоставляется",SUBSTITUTE(CE71,"Предоставляется",1),SUBSTITUTE(CE71,"Не предоставляется",0))</f>
        <v>1</v>
      </c>
      <c r="CG71" s="18">
        <f t="shared" si="135"/>
        <v>46</v>
      </c>
    </row>
    <row r="72" spans="1:86" s="44" customFormat="1" ht="34.15" customHeight="1" x14ac:dyDescent="0.2">
      <c r="A72" s="34">
        <v>68</v>
      </c>
      <c r="B72" s="43" t="s">
        <v>61</v>
      </c>
      <c r="C72" s="23">
        <v>34932.5</v>
      </c>
      <c r="D72" s="23">
        <v>0</v>
      </c>
      <c r="E72" s="23">
        <v>51557.1</v>
      </c>
      <c r="F72" s="23">
        <v>14121.1</v>
      </c>
      <c r="G72" s="37">
        <f t="shared" si="101"/>
        <v>93</v>
      </c>
      <c r="H72" s="37">
        <f t="shared" si="102"/>
        <v>5</v>
      </c>
      <c r="I72" s="8" t="s">
        <v>383</v>
      </c>
      <c r="J72" s="50" t="str">
        <f t="shared" si="134"/>
        <v>0</v>
      </c>
      <c r="K72" s="23">
        <v>32146.1</v>
      </c>
      <c r="L72" s="23">
        <v>30763.4</v>
      </c>
      <c r="M72" s="37">
        <f t="shared" si="103"/>
        <v>4</v>
      </c>
      <c r="N72" s="37">
        <f t="shared" si="104"/>
        <v>5</v>
      </c>
      <c r="O72" s="8">
        <v>45297.8</v>
      </c>
      <c r="P72" s="8">
        <v>42152.5</v>
      </c>
      <c r="Q72" s="39">
        <f t="shared" si="105"/>
        <v>7</v>
      </c>
      <c r="R72" s="37">
        <f t="shared" si="106"/>
        <v>5</v>
      </c>
      <c r="S72" s="8">
        <v>0</v>
      </c>
      <c r="T72" s="37">
        <f t="shared" si="107"/>
        <v>1</v>
      </c>
      <c r="U72" s="8" t="s">
        <v>380</v>
      </c>
      <c r="V72" s="37" t="str">
        <f t="shared" si="108"/>
        <v>1</v>
      </c>
      <c r="W72" s="8">
        <v>10555.4</v>
      </c>
      <c r="X72" s="8">
        <v>77745.3</v>
      </c>
      <c r="Y72" s="37">
        <f t="shared" si="109"/>
        <v>14</v>
      </c>
      <c r="Z72" s="37">
        <f t="shared" si="110"/>
        <v>2</v>
      </c>
      <c r="AA72" s="8">
        <v>0</v>
      </c>
      <c r="AB72" s="8">
        <v>78172.899999999994</v>
      </c>
      <c r="AC72" s="38">
        <f t="shared" si="111"/>
        <v>0</v>
      </c>
      <c r="AD72" s="37">
        <f t="shared" si="112"/>
        <v>2</v>
      </c>
      <c r="AE72" s="23">
        <v>0</v>
      </c>
      <c r="AF72" s="37">
        <f t="shared" si="113"/>
        <v>1</v>
      </c>
      <c r="AG72" s="8">
        <v>30778.7</v>
      </c>
      <c r="AH72" s="8">
        <v>33159.5</v>
      </c>
      <c r="AI72" s="8">
        <v>30953.4</v>
      </c>
      <c r="AJ72" s="8">
        <v>32146.1</v>
      </c>
      <c r="AK72" s="41">
        <f t="shared" si="114"/>
        <v>0</v>
      </c>
      <c r="AL72" s="41">
        <f t="shared" si="115"/>
        <v>3</v>
      </c>
      <c r="AM72" s="8" t="s">
        <v>378</v>
      </c>
      <c r="AN72" s="37" t="str">
        <f t="shared" si="116"/>
        <v>1</v>
      </c>
      <c r="AO72" s="10" t="s">
        <v>380</v>
      </c>
      <c r="AP72" s="37" t="str">
        <f t="shared" si="117"/>
        <v>1</v>
      </c>
      <c r="AQ72" s="23">
        <v>9303.7999999999993</v>
      </c>
      <c r="AR72" s="23">
        <v>12452.5</v>
      </c>
      <c r="AS72" s="23">
        <v>8296.6</v>
      </c>
      <c r="AT72" s="23">
        <v>11281.2</v>
      </c>
      <c r="AU72" s="40">
        <f t="shared" si="118"/>
        <v>13</v>
      </c>
      <c r="AV72" s="37">
        <f t="shared" si="119"/>
        <v>4</v>
      </c>
      <c r="AW72" s="8" t="s">
        <v>381</v>
      </c>
      <c r="AX72" s="37" t="str">
        <f t="shared" si="120"/>
        <v>1</v>
      </c>
      <c r="AY72" s="8">
        <v>78347.600000000006</v>
      </c>
      <c r="AZ72" s="8">
        <v>0</v>
      </c>
      <c r="BA72" s="8">
        <v>78172.899999999994</v>
      </c>
      <c r="BB72" s="37">
        <f t="shared" si="121"/>
        <v>100</v>
      </c>
      <c r="BC72" s="37">
        <f t="shared" si="122"/>
        <v>3</v>
      </c>
      <c r="BD72" s="8" t="s">
        <v>381</v>
      </c>
      <c r="BE72" s="37" t="str">
        <f t="shared" si="123"/>
        <v>1</v>
      </c>
      <c r="BF72" s="8">
        <v>0</v>
      </c>
      <c r="BG72" s="8">
        <v>30763.4</v>
      </c>
      <c r="BH72" s="37">
        <f t="shared" si="124"/>
        <v>0</v>
      </c>
      <c r="BI72" s="37">
        <f t="shared" si="125"/>
        <v>5</v>
      </c>
      <c r="BJ72" s="23">
        <v>0</v>
      </c>
      <c r="BK72" s="23">
        <v>77570.599999999991</v>
      </c>
      <c r="BL72" s="1">
        <f t="shared" si="126"/>
        <v>0</v>
      </c>
      <c r="BM72" s="37">
        <f t="shared" si="127"/>
        <v>5</v>
      </c>
      <c r="BN72" s="23">
        <v>0</v>
      </c>
      <c r="BO72" s="23">
        <v>598.5</v>
      </c>
      <c r="BP72" s="23">
        <v>1000</v>
      </c>
      <c r="BQ72" s="23">
        <v>30164.9</v>
      </c>
      <c r="BR72" s="23">
        <v>9555.4</v>
      </c>
      <c r="BS72" s="37">
        <f t="shared" si="128"/>
        <v>0</v>
      </c>
      <c r="BT72" s="37">
        <f t="shared" si="129"/>
        <v>2</v>
      </c>
      <c r="BU72" s="10" t="s">
        <v>384</v>
      </c>
      <c r="BV72" s="50" t="str">
        <f t="shared" si="69"/>
        <v>1</v>
      </c>
      <c r="BW72" s="10" t="s">
        <v>384</v>
      </c>
      <c r="BX72" s="50" t="str">
        <f t="shared" si="130"/>
        <v>1</v>
      </c>
      <c r="BY72" s="10" t="s">
        <v>384</v>
      </c>
      <c r="BZ72" s="50" t="str">
        <f t="shared" si="131"/>
        <v>1</v>
      </c>
      <c r="CA72" s="10" t="s">
        <v>384</v>
      </c>
      <c r="CB72" s="50" t="str">
        <f t="shared" si="132"/>
        <v>1</v>
      </c>
      <c r="CC72" s="10" t="s">
        <v>385</v>
      </c>
      <c r="CD72" s="50" t="str">
        <f t="shared" si="133"/>
        <v>0</v>
      </c>
      <c r="CE72" s="10" t="s">
        <v>422</v>
      </c>
      <c r="CF72" s="50" t="str">
        <f t="shared" si="136"/>
        <v>1</v>
      </c>
      <c r="CG72" s="18">
        <f t="shared" si="135"/>
        <v>53</v>
      </c>
    </row>
    <row r="73" spans="1:86" s="44" customFormat="1" ht="34.15" customHeight="1" x14ac:dyDescent="0.2">
      <c r="A73" s="34">
        <v>69</v>
      </c>
      <c r="B73" s="43" t="s">
        <v>70</v>
      </c>
      <c r="C73" s="23">
        <v>16437.099999999999</v>
      </c>
      <c r="D73" s="23">
        <v>0</v>
      </c>
      <c r="E73" s="23">
        <v>21963.3</v>
      </c>
      <c r="F73" s="23">
        <v>4890.8999999999996</v>
      </c>
      <c r="G73" s="37">
        <f t="shared" si="101"/>
        <v>96</v>
      </c>
      <c r="H73" s="37">
        <f t="shared" si="102"/>
        <v>5</v>
      </c>
      <c r="I73" s="8" t="s">
        <v>383</v>
      </c>
      <c r="J73" s="50" t="str">
        <f t="shared" si="134"/>
        <v>0</v>
      </c>
      <c r="K73" s="23">
        <v>9555.1</v>
      </c>
      <c r="L73" s="23">
        <v>11967.3</v>
      </c>
      <c r="M73" s="37">
        <f t="shared" si="103"/>
        <v>25</v>
      </c>
      <c r="N73" s="37">
        <f t="shared" si="104"/>
        <v>2</v>
      </c>
      <c r="O73" s="8">
        <v>20093.3</v>
      </c>
      <c r="P73" s="8">
        <v>19478.8</v>
      </c>
      <c r="Q73" s="39">
        <f t="shared" si="105"/>
        <v>3</v>
      </c>
      <c r="R73" s="37">
        <f t="shared" si="106"/>
        <v>5</v>
      </c>
      <c r="S73" s="8">
        <v>0</v>
      </c>
      <c r="T73" s="37">
        <f t="shared" si="107"/>
        <v>1</v>
      </c>
      <c r="U73" s="8" t="s">
        <v>380</v>
      </c>
      <c r="V73" s="37" t="str">
        <f t="shared" si="108"/>
        <v>1</v>
      </c>
      <c r="W73" s="8">
        <v>0</v>
      </c>
      <c r="X73" s="8">
        <v>27788.2</v>
      </c>
      <c r="Y73" s="37">
        <f t="shared" si="109"/>
        <v>0</v>
      </c>
      <c r="Z73" s="37">
        <f t="shared" si="110"/>
        <v>3</v>
      </c>
      <c r="AA73" s="8">
        <v>0</v>
      </c>
      <c r="AB73" s="8">
        <v>24092.9</v>
      </c>
      <c r="AC73" s="38">
        <f t="shared" si="111"/>
        <v>0</v>
      </c>
      <c r="AD73" s="37">
        <f t="shared" si="112"/>
        <v>2</v>
      </c>
      <c r="AE73" s="23">
        <v>0</v>
      </c>
      <c r="AF73" s="37">
        <f t="shared" si="113"/>
        <v>1</v>
      </c>
      <c r="AG73" s="8">
        <v>19106.7</v>
      </c>
      <c r="AH73" s="8">
        <v>18857.3</v>
      </c>
      <c r="AI73" s="8">
        <v>23103.1</v>
      </c>
      <c r="AJ73" s="8">
        <v>18857.3</v>
      </c>
      <c r="AK73" s="41">
        <f t="shared" si="114"/>
        <v>0</v>
      </c>
      <c r="AL73" s="41">
        <f t="shared" si="115"/>
        <v>3</v>
      </c>
      <c r="AM73" s="8" t="s">
        <v>383</v>
      </c>
      <c r="AN73" s="37" t="str">
        <f t="shared" si="116"/>
        <v>0</v>
      </c>
      <c r="AO73" s="10" t="s">
        <v>381</v>
      </c>
      <c r="AP73" s="37" t="str">
        <f t="shared" si="117"/>
        <v>0</v>
      </c>
      <c r="AQ73" s="23">
        <v>3822.6</v>
      </c>
      <c r="AR73" s="23">
        <v>4660.1000000000004</v>
      </c>
      <c r="AS73" s="23">
        <v>3165.8</v>
      </c>
      <c r="AT73" s="23">
        <v>7458.2</v>
      </c>
      <c r="AU73" s="40">
        <f t="shared" si="118"/>
        <v>92</v>
      </c>
      <c r="AV73" s="37">
        <f t="shared" si="119"/>
        <v>0</v>
      </c>
      <c r="AW73" s="8" t="s">
        <v>381</v>
      </c>
      <c r="AX73" s="37" t="str">
        <f t="shared" si="120"/>
        <v>1</v>
      </c>
      <c r="AY73" s="8">
        <v>28089.4</v>
      </c>
      <c r="AZ73" s="8">
        <v>0</v>
      </c>
      <c r="BA73" s="8">
        <v>24092.9</v>
      </c>
      <c r="BB73" s="37">
        <f t="shared" si="121"/>
        <v>117</v>
      </c>
      <c r="BC73" s="37">
        <f t="shared" si="122"/>
        <v>3</v>
      </c>
      <c r="BD73" s="8" t="s">
        <v>381</v>
      </c>
      <c r="BE73" s="37" t="str">
        <f t="shared" si="123"/>
        <v>1</v>
      </c>
      <c r="BF73" s="8">
        <v>0</v>
      </c>
      <c r="BG73" s="8">
        <v>22953.1</v>
      </c>
      <c r="BH73" s="37">
        <f t="shared" si="124"/>
        <v>0</v>
      </c>
      <c r="BI73" s="37">
        <f t="shared" si="125"/>
        <v>5</v>
      </c>
      <c r="BJ73" s="23">
        <v>0</v>
      </c>
      <c r="BK73" s="23">
        <v>23791.7</v>
      </c>
      <c r="BL73" s="1">
        <f t="shared" si="126"/>
        <v>0</v>
      </c>
      <c r="BM73" s="37">
        <f t="shared" si="127"/>
        <v>5</v>
      </c>
      <c r="BN73" s="23">
        <v>0</v>
      </c>
      <c r="BO73" s="23">
        <v>4321.6999999999971</v>
      </c>
      <c r="BP73" s="23">
        <v>-110</v>
      </c>
      <c r="BQ73" s="23">
        <v>18631.400000000001</v>
      </c>
      <c r="BR73" s="23">
        <v>110</v>
      </c>
      <c r="BS73" s="37">
        <f t="shared" si="128"/>
        <v>0</v>
      </c>
      <c r="BT73" s="37">
        <f t="shared" si="129"/>
        <v>2</v>
      </c>
      <c r="BU73" s="10" t="s">
        <v>385</v>
      </c>
      <c r="BV73" s="50" t="str">
        <f t="shared" si="69"/>
        <v>0</v>
      </c>
      <c r="BW73" s="10" t="s">
        <v>384</v>
      </c>
      <c r="BX73" s="50" t="str">
        <f t="shared" si="130"/>
        <v>1</v>
      </c>
      <c r="BY73" s="10" t="s">
        <v>384</v>
      </c>
      <c r="BZ73" s="50" t="str">
        <f t="shared" si="131"/>
        <v>1</v>
      </c>
      <c r="CA73" s="10" t="s">
        <v>385</v>
      </c>
      <c r="CB73" s="50" t="str">
        <f t="shared" si="132"/>
        <v>0</v>
      </c>
      <c r="CC73" s="10" t="s">
        <v>385</v>
      </c>
      <c r="CD73" s="50" t="str">
        <f t="shared" si="133"/>
        <v>0</v>
      </c>
      <c r="CE73" s="10" t="s">
        <v>422</v>
      </c>
      <c r="CF73" s="50" t="str">
        <f t="shared" si="136"/>
        <v>1</v>
      </c>
      <c r="CG73" s="18">
        <f t="shared" si="135"/>
        <v>43</v>
      </c>
    </row>
    <row r="74" spans="1:86" s="44" customFormat="1" ht="34.15" customHeight="1" x14ac:dyDescent="0.2">
      <c r="A74" s="34">
        <v>70</v>
      </c>
      <c r="B74" s="43" t="s">
        <v>67</v>
      </c>
      <c r="C74" s="23">
        <v>10642.7</v>
      </c>
      <c r="D74" s="23">
        <v>0</v>
      </c>
      <c r="E74" s="23">
        <v>14829.9</v>
      </c>
      <c r="F74" s="23">
        <v>2945</v>
      </c>
      <c r="G74" s="37">
        <f t="shared" si="101"/>
        <v>90</v>
      </c>
      <c r="H74" s="37">
        <f t="shared" si="102"/>
        <v>5</v>
      </c>
      <c r="I74" s="8" t="s">
        <v>383</v>
      </c>
      <c r="J74" s="50" t="str">
        <f t="shared" si="134"/>
        <v>0</v>
      </c>
      <c r="K74" s="23">
        <v>18857.3</v>
      </c>
      <c r="L74" s="23">
        <v>22953.1</v>
      </c>
      <c r="M74" s="37">
        <f t="shared" si="103"/>
        <v>22</v>
      </c>
      <c r="N74" s="37">
        <f t="shared" si="104"/>
        <v>2</v>
      </c>
      <c r="O74" s="8">
        <v>13604.3</v>
      </c>
      <c r="P74" s="8">
        <v>10642.1</v>
      </c>
      <c r="Q74" s="39">
        <f t="shared" si="105"/>
        <v>28</v>
      </c>
      <c r="R74" s="37">
        <f t="shared" si="106"/>
        <v>1</v>
      </c>
      <c r="S74" s="8">
        <v>0</v>
      </c>
      <c r="T74" s="37">
        <f t="shared" si="107"/>
        <v>1</v>
      </c>
      <c r="U74" s="8" t="s">
        <v>380</v>
      </c>
      <c r="V74" s="37" t="str">
        <f t="shared" si="108"/>
        <v>1</v>
      </c>
      <c r="W74" s="8">
        <v>36.9</v>
      </c>
      <c r="X74" s="8">
        <v>15115.4</v>
      </c>
      <c r="Y74" s="37">
        <f t="shared" si="109"/>
        <v>0</v>
      </c>
      <c r="Z74" s="37">
        <f t="shared" si="110"/>
        <v>3</v>
      </c>
      <c r="AA74" s="8">
        <v>0</v>
      </c>
      <c r="AB74" s="8">
        <v>13125.2</v>
      </c>
      <c r="AC74" s="38">
        <f t="shared" si="111"/>
        <v>0</v>
      </c>
      <c r="AD74" s="37">
        <f t="shared" si="112"/>
        <v>2</v>
      </c>
      <c r="AE74" s="23">
        <v>0</v>
      </c>
      <c r="AF74" s="37">
        <f t="shared" si="113"/>
        <v>1</v>
      </c>
      <c r="AG74" s="8">
        <v>9943.2999999999993</v>
      </c>
      <c r="AH74" s="8">
        <v>11555.1</v>
      </c>
      <c r="AI74" s="8">
        <v>11967.3</v>
      </c>
      <c r="AJ74" s="8">
        <v>9555.1</v>
      </c>
      <c r="AK74" s="41">
        <f t="shared" si="114"/>
        <v>0</v>
      </c>
      <c r="AL74" s="41">
        <f t="shared" si="115"/>
        <v>3</v>
      </c>
      <c r="AM74" s="8" t="s">
        <v>383</v>
      </c>
      <c r="AN74" s="37" t="str">
        <f t="shared" si="116"/>
        <v>0</v>
      </c>
      <c r="AO74" s="10" t="s">
        <v>381</v>
      </c>
      <c r="AP74" s="37" t="str">
        <f t="shared" si="117"/>
        <v>0</v>
      </c>
      <c r="AQ74" s="23">
        <v>1629</v>
      </c>
      <c r="AR74" s="23">
        <v>2003.2</v>
      </c>
      <c r="AS74" s="23">
        <v>2036.4</v>
      </c>
      <c r="AT74" s="23">
        <v>4311.6000000000004</v>
      </c>
      <c r="AU74" s="40">
        <f t="shared" si="118"/>
        <v>128</v>
      </c>
      <c r="AV74" s="37">
        <f t="shared" si="119"/>
        <v>0</v>
      </c>
      <c r="AW74" s="8" t="s">
        <v>381</v>
      </c>
      <c r="AX74" s="37" t="str">
        <f t="shared" si="120"/>
        <v>1</v>
      </c>
      <c r="AY74" s="8">
        <v>15149.1</v>
      </c>
      <c r="AZ74" s="8">
        <v>0</v>
      </c>
      <c r="BA74" s="8">
        <v>13125.2</v>
      </c>
      <c r="BB74" s="37">
        <f t="shared" si="121"/>
        <v>115</v>
      </c>
      <c r="BC74" s="37">
        <f t="shared" si="122"/>
        <v>3</v>
      </c>
      <c r="BD74" s="8" t="s">
        <v>381</v>
      </c>
      <c r="BE74" s="37" t="str">
        <f t="shared" si="123"/>
        <v>1</v>
      </c>
      <c r="BF74" s="8">
        <v>0</v>
      </c>
      <c r="BG74" s="8">
        <v>11967.3</v>
      </c>
      <c r="BH74" s="37">
        <f t="shared" si="124"/>
        <v>0</v>
      </c>
      <c r="BI74" s="37">
        <f t="shared" si="125"/>
        <v>5</v>
      </c>
      <c r="BJ74" s="23">
        <v>0</v>
      </c>
      <c r="BK74" s="23">
        <v>13091.5</v>
      </c>
      <c r="BL74" s="1">
        <f t="shared" si="126"/>
        <v>0</v>
      </c>
      <c r="BM74" s="37">
        <f t="shared" si="127"/>
        <v>5</v>
      </c>
      <c r="BN74" s="23">
        <v>0</v>
      </c>
      <c r="BO74" s="23">
        <v>-482.80000000000109</v>
      </c>
      <c r="BP74" s="23">
        <v>-500</v>
      </c>
      <c r="BQ74" s="23">
        <v>12450.1</v>
      </c>
      <c r="BR74" s="23">
        <v>536.9</v>
      </c>
      <c r="BS74" s="37">
        <f t="shared" si="128"/>
        <v>0</v>
      </c>
      <c r="BT74" s="37">
        <f t="shared" si="129"/>
        <v>2</v>
      </c>
      <c r="BU74" s="10" t="s">
        <v>384</v>
      </c>
      <c r="BV74" s="50" t="str">
        <f t="shared" si="69"/>
        <v>1</v>
      </c>
      <c r="BW74" s="10" t="s">
        <v>384</v>
      </c>
      <c r="BX74" s="50" t="str">
        <f t="shared" si="130"/>
        <v>1</v>
      </c>
      <c r="BY74" s="10" t="s">
        <v>384</v>
      </c>
      <c r="BZ74" s="50" t="str">
        <f t="shared" si="131"/>
        <v>1</v>
      </c>
      <c r="CA74" s="10" t="s">
        <v>384</v>
      </c>
      <c r="CB74" s="50" t="str">
        <f t="shared" si="132"/>
        <v>1</v>
      </c>
      <c r="CC74" s="10" t="s">
        <v>385</v>
      </c>
      <c r="CD74" s="50" t="str">
        <f t="shared" si="133"/>
        <v>0</v>
      </c>
      <c r="CE74" s="10" t="s">
        <v>422</v>
      </c>
      <c r="CF74" s="50" t="str">
        <f t="shared" si="136"/>
        <v>1</v>
      </c>
      <c r="CG74" s="18">
        <f t="shared" si="135"/>
        <v>41</v>
      </c>
    </row>
    <row r="75" spans="1:86" s="44" customFormat="1" ht="34.15" customHeight="1" x14ac:dyDescent="0.2">
      <c r="A75" s="34">
        <v>71</v>
      </c>
      <c r="B75" s="43" t="s">
        <v>73</v>
      </c>
      <c r="C75" s="23">
        <v>4872.8</v>
      </c>
      <c r="D75" s="23">
        <v>0</v>
      </c>
      <c r="E75" s="23">
        <v>7639.2</v>
      </c>
      <c r="F75" s="23">
        <v>2610.8000000000002</v>
      </c>
      <c r="G75" s="37">
        <f t="shared" si="101"/>
        <v>97</v>
      </c>
      <c r="H75" s="37">
        <f t="shared" si="102"/>
        <v>5</v>
      </c>
      <c r="I75" s="8" t="s">
        <v>383</v>
      </c>
      <c r="J75" s="50" t="str">
        <f t="shared" si="134"/>
        <v>0</v>
      </c>
      <c r="K75" s="23">
        <v>2470</v>
      </c>
      <c r="L75" s="23">
        <v>2842.9</v>
      </c>
      <c r="M75" s="37">
        <f t="shared" si="103"/>
        <v>15</v>
      </c>
      <c r="N75" s="37">
        <f t="shared" si="104"/>
        <v>4</v>
      </c>
      <c r="O75" s="8">
        <v>5866.8</v>
      </c>
      <c r="P75" s="8">
        <v>5158.1000000000004</v>
      </c>
      <c r="Q75" s="39">
        <f t="shared" si="105"/>
        <v>14</v>
      </c>
      <c r="R75" s="37">
        <f t="shared" si="106"/>
        <v>4</v>
      </c>
      <c r="S75" s="8">
        <v>0</v>
      </c>
      <c r="T75" s="37">
        <f t="shared" si="107"/>
        <v>1</v>
      </c>
      <c r="U75" s="8" t="s">
        <v>380</v>
      </c>
      <c r="V75" s="37" t="str">
        <f t="shared" si="108"/>
        <v>1</v>
      </c>
      <c r="W75" s="8">
        <v>2987.1</v>
      </c>
      <c r="X75" s="8">
        <v>6809.3</v>
      </c>
      <c r="Y75" s="37">
        <f t="shared" si="109"/>
        <v>44</v>
      </c>
      <c r="Z75" s="37">
        <f t="shared" si="110"/>
        <v>1</v>
      </c>
      <c r="AA75" s="8">
        <v>0</v>
      </c>
      <c r="AB75" s="8">
        <v>7005.6</v>
      </c>
      <c r="AC75" s="38">
        <f t="shared" si="111"/>
        <v>0</v>
      </c>
      <c r="AD75" s="37">
        <f t="shared" si="112"/>
        <v>2</v>
      </c>
      <c r="AE75" s="23">
        <v>0</v>
      </c>
      <c r="AF75" s="37">
        <f t="shared" si="113"/>
        <v>1</v>
      </c>
      <c r="AG75" s="8">
        <v>2915.1</v>
      </c>
      <c r="AH75" s="8">
        <v>2470</v>
      </c>
      <c r="AI75" s="8">
        <v>2762.2</v>
      </c>
      <c r="AJ75" s="8">
        <v>2470</v>
      </c>
      <c r="AK75" s="41">
        <f t="shared" si="114"/>
        <v>5</v>
      </c>
      <c r="AL75" s="41">
        <f t="shared" si="115"/>
        <v>1</v>
      </c>
      <c r="AM75" s="8" t="s">
        <v>383</v>
      </c>
      <c r="AN75" s="37" t="str">
        <f t="shared" si="116"/>
        <v>0</v>
      </c>
      <c r="AO75" s="10" t="s">
        <v>381</v>
      </c>
      <c r="AP75" s="37" t="str">
        <f t="shared" si="117"/>
        <v>0</v>
      </c>
      <c r="AQ75" s="23">
        <v>1022.8</v>
      </c>
      <c r="AR75" s="23">
        <v>1397.8</v>
      </c>
      <c r="AS75" s="23">
        <v>1438.4</v>
      </c>
      <c r="AT75" s="23">
        <v>2043.3</v>
      </c>
      <c r="AU75" s="40">
        <f t="shared" si="118"/>
        <v>59</v>
      </c>
      <c r="AV75" s="37">
        <f t="shared" si="119"/>
        <v>0</v>
      </c>
      <c r="AW75" s="8" t="s">
        <v>381</v>
      </c>
      <c r="AX75" s="37" t="str">
        <f t="shared" si="120"/>
        <v>1</v>
      </c>
      <c r="AY75" s="8">
        <v>6852.7</v>
      </c>
      <c r="AZ75" s="8">
        <v>152.9</v>
      </c>
      <c r="BA75" s="8">
        <v>7005.6</v>
      </c>
      <c r="BB75" s="37">
        <f t="shared" si="121"/>
        <v>100</v>
      </c>
      <c r="BC75" s="37">
        <f t="shared" si="122"/>
        <v>3</v>
      </c>
      <c r="BD75" s="8" t="s">
        <v>381</v>
      </c>
      <c r="BE75" s="37" t="str">
        <f t="shared" si="123"/>
        <v>1</v>
      </c>
      <c r="BF75" s="8">
        <v>0</v>
      </c>
      <c r="BG75" s="8">
        <v>2842.9</v>
      </c>
      <c r="BH75" s="37">
        <f t="shared" si="124"/>
        <v>0</v>
      </c>
      <c r="BI75" s="37">
        <f t="shared" si="125"/>
        <v>5</v>
      </c>
      <c r="BJ75" s="23">
        <v>0</v>
      </c>
      <c r="BK75" s="23">
        <v>6962.2000000000007</v>
      </c>
      <c r="BL75" s="1">
        <f t="shared" si="126"/>
        <v>0</v>
      </c>
      <c r="BM75" s="37">
        <f t="shared" si="127"/>
        <v>5</v>
      </c>
      <c r="BN75" s="23">
        <v>0</v>
      </c>
      <c r="BO75" s="23">
        <v>381</v>
      </c>
      <c r="BP75" s="23">
        <v>300</v>
      </c>
      <c r="BQ75" s="23">
        <v>2461.9</v>
      </c>
      <c r="BR75" s="23">
        <v>2687.1</v>
      </c>
      <c r="BS75" s="37">
        <f t="shared" si="128"/>
        <v>0</v>
      </c>
      <c r="BT75" s="37">
        <f t="shared" si="129"/>
        <v>2</v>
      </c>
      <c r="BU75" s="10" t="s">
        <v>385</v>
      </c>
      <c r="BV75" s="50" t="str">
        <f t="shared" si="69"/>
        <v>0</v>
      </c>
      <c r="BW75" s="10" t="s">
        <v>384</v>
      </c>
      <c r="BX75" s="50" t="str">
        <f t="shared" si="130"/>
        <v>1</v>
      </c>
      <c r="BY75" s="10" t="s">
        <v>384</v>
      </c>
      <c r="BZ75" s="50" t="str">
        <f t="shared" si="131"/>
        <v>1</v>
      </c>
      <c r="CA75" s="10" t="s">
        <v>385</v>
      </c>
      <c r="CB75" s="50" t="str">
        <f t="shared" si="132"/>
        <v>0</v>
      </c>
      <c r="CC75" s="10" t="s">
        <v>385</v>
      </c>
      <c r="CD75" s="50" t="str">
        <f t="shared" si="133"/>
        <v>0</v>
      </c>
      <c r="CE75" s="10" t="s">
        <v>422</v>
      </c>
      <c r="CF75" s="50" t="str">
        <f t="shared" si="136"/>
        <v>1</v>
      </c>
      <c r="CG75" s="18">
        <f t="shared" si="135"/>
        <v>40</v>
      </c>
    </row>
    <row r="76" spans="1:86" s="44" customFormat="1" ht="34.15" customHeight="1" x14ac:dyDescent="0.2">
      <c r="A76" s="34">
        <v>72</v>
      </c>
      <c r="B76" s="43" t="s">
        <v>75</v>
      </c>
      <c r="C76" s="23">
        <v>7484.6</v>
      </c>
      <c r="D76" s="23">
        <v>0</v>
      </c>
      <c r="E76" s="23">
        <v>11290</v>
      </c>
      <c r="F76" s="23">
        <v>3459.5</v>
      </c>
      <c r="G76" s="37">
        <f t="shared" si="101"/>
        <v>96</v>
      </c>
      <c r="H76" s="37">
        <f t="shared" si="102"/>
        <v>5</v>
      </c>
      <c r="I76" s="8" t="s">
        <v>383</v>
      </c>
      <c r="J76" s="50" t="str">
        <f t="shared" si="134"/>
        <v>0</v>
      </c>
      <c r="K76" s="23">
        <v>8786</v>
      </c>
      <c r="L76" s="23">
        <v>8362.7000000000007</v>
      </c>
      <c r="M76" s="37">
        <f t="shared" si="103"/>
        <v>5</v>
      </c>
      <c r="N76" s="37">
        <f t="shared" si="104"/>
        <v>5</v>
      </c>
      <c r="O76" s="8">
        <v>10203</v>
      </c>
      <c r="P76" s="8">
        <v>9339.4</v>
      </c>
      <c r="Q76" s="39">
        <f t="shared" si="105"/>
        <v>9</v>
      </c>
      <c r="R76" s="37">
        <f t="shared" si="106"/>
        <v>5</v>
      </c>
      <c r="S76" s="8">
        <v>0</v>
      </c>
      <c r="T76" s="37">
        <f t="shared" si="107"/>
        <v>1</v>
      </c>
      <c r="U76" s="8" t="s">
        <v>380</v>
      </c>
      <c r="V76" s="37" t="str">
        <f t="shared" si="108"/>
        <v>1</v>
      </c>
      <c r="W76" s="8">
        <v>724.4</v>
      </c>
      <c r="X76" s="8">
        <v>10418.200000000001</v>
      </c>
      <c r="Y76" s="37">
        <f t="shared" si="109"/>
        <v>7</v>
      </c>
      <c r="Z76" s="37">
        <f t="shared" si="110"/>
        <v>2</v>
      </c>
      <c r="AA76" s="8">
        <v>0</v>
      </c>
      <c r="AB76" s="8">
        <v>9510.4</v>
      </c>
      <c r="AC76" s="38">
        <f t="shared" si="111"/>
        <v>0</v>
      </c>
      <c r="AD76" s="37">
        <f t="shared" si="112"/>
        <v>2</v>
      </c>
      <c r="AE76" s="23">
        <v>0</v>
      </c>
      <c r="AF76" s="37">
        <f t="shared" si="113"/>
        <v>1</v>
      </c>
      <c r="AG76" s="8">
        <v>7389.9</v>
      </c>
      <c r="AH76" s="8">
        <v>8786</v>
      </c>
      <c r="AI76" s="8">
        <v>8362.7000000000007</v>
      </c>
      <c r="AJ76" s="8">
        <v>8786</v>
      </c>
      <c r="AK76" s="41">
        <f t="shared" si="114"/>
        <v>0</v>
      </c>
      <c r="AL76" s="41">
        <f t="shared" si="115"/>
        <v>3</v>
      </c>
      <c r="AM76" s="8" t="s">
        <v>383</v>
      </c>
      <c r="AN76" s="37" t="str">
        <f t="shared" si="116"/>
        <v>0</v>
      </c>
      <c r="AO76" s="10" t="s">
        <v>381</v>
      </c>
      <c r="AP76" s="37" t="str">
        <f t="shared" si="117"/>
        <v>0</v>
      </c>
      <c r="AQ76" s="23">
        <v>1489.1</v>
      </c>
      <c r="AR76" s="23">
        <v>2312</v>
      </c>
      <c r="AS76" s="23">
        <v>1499.6</v>
      </c>
      <c r="AT76" s="23">
        <v>2813.4</v>
      </c>
      <c r="AU76" s="40">
        <f t="shared" si="118"/>
        <v>59</v>
      </c>
      <c r="AV76" s="37">
        <f t="shared" si="119"/>
        <v>0</v>
      </c>
      <c r="AW76" s="8" t="s">
        <v>381</v>
      </c>
      <c r="AX76" s="37" t="str">
        <f t="shared" si="120"/>
        <v>1</v>
      </c>
      <c r="AY76" s="8">
        <v>10483.200000000001</v>
      </c>
      <c r="AZ76" s="8">
        <v>0</v>
      </c>
      <c r="BA76" s="8">
        <v>9510.4</v>
      </c>
      <c r="BB76" s="37">
        <f t="shared" si="121"/>
        <v>110</v>
      </c>
      <c r="BC76" s="37">
        <f t="shared" si="122"/>
        <v>3</v>
      </c>
      <c r="BD76" s="8" t="s">
        <v>381</v>
      </c>
      <c r="BE76" s="37" t="str">
        <f t="shared" si="123"/>
        <v>1</v>
      </c>
      <c r="BF76" s="8">
        <v>0</v>
      </c>
      <c r="BG76" s="8">
        <v>8362.7000000000007</v>
      </c>
      <c r="BH76" s="37">
        <f t="shared" si="124"/>
        <v>0</v>
      </c>
      <c r="BI76" s="37">
        <f t="shared" si="125"/>
        <v>5</v>
      </c>
      <c r="BJ76" s="23">
        <v>0</v>
      </c>
      <c r="BK76" s="23">
        <v>9445.2999999999993</v>
      </c>
      <c r="BL76" s="1">
        <f t="shared" si="126"/>
        <v>0</v>
      </c>
      <c r="BM76" s="37">
        <f t="shared" si="127"/>
        <v>5</v>
      </c>
      <c r="BN76" s="23">
        <v>0</v>
      </c>
      <c r="BO76" s="23">
        <v>1031.2000000000007</v>
      </c>
      <c r="BP76" s="23">
        <v>410.59999999999997</v>
      </c>
      <c r="BQ76" s="23">
        <v>7331.5</v>
      </c>
      <c r="BR76" s="23">
        <v>313.8</v>
      </c>
      <c r="BS76" s="37">
        <f t="shared" si="128"/>
        <v>0</v>
      </c>
      <c r="BT76" s="37">
        <f t="shared" si="129"/>
        <v>2</v>
      </c>
      <c r="BU76" s="10" t="s">
        <v>384</v>
      </c>
      <c r="BV76" s="50" t="str">
        <f t="shared" si="69"/>
        <v>1</v>
      </c>
      <c r="BW76" s="10" t="s">
        <v>384</v>
      </c>
      <c r="BX76" s="50" t="str">
        <f t="shared" si="130"/>
        <v>1</v>
      </c>
      <c r="BY76" s="10" t="s">
        <v>384</v>
      </c>
      <c r="BZ76" s="50" t="str">
        <f t="shared" si="131"/>
        <v>1</v>
      </c>
      <c r="CA76" s="10" t="s">
        <v>384</v>
      </c>
      <c r="CB76" s="50" t="str">
        <f t="shared" si="132"/>
        <v>1</v>
      </c>
      <c r="CC76" s="10" t="s">
        <v>385</v>
      </c>
      <c r="CD76" s="50" t="str">
        <f t="shared" si="133"/>
        <v>0</v>
      </c>
      <c r="CE76" s="10" t="s">
        <v>422</v>
      </c>
      <c r="CF76" s="50" t="str">
        <f t="shared" si="136"/>
        <v>1</v>
      </c>
      <c r="CG76" s="18">
        <f t="shared" si="135"/>
        <v>47</v>
      </c>
    </row>
    <row r="77" spans="1:86" s="44" customFormat="1" ht="34.15" customHeight="1" x14ac:dyDescent="0.2">
      <c r="A77" s="34">
        <v>73</v>
      </c>
      <c r="B77" s="43" t="s">
        <v>64</v>
      </c>
      <c r="C77" s="23">
        <v>5408.4</v>
      </c>
      <c r="D77" s="23">
        <v>0</v>
      </c>
      <c r="E77" s="23">
        <v>7950.2</v>
      </c>
      <c r="F77" s="23">
        <v>2307.1999999999998</v>
      </c>
      <c r="G77" s="37">
        <f t="shared" si="101"/>
        <v>96</v>
      </c>
      <c r="H77" s="37">
        <f t="shared" si="102"/>
        <v>5</v>
      </c>
      <c r="I77" s="8" t="s">
        <v>383</v>
      </c>
      <c r="J77" s="50" t="str">
        <f t="shared" si="134"/>
        <v>0</v>
      </c>
      <c r="K77" s="23">
        <v>2457</v>
      </c>
      <c r="L77" s="23">
        <v>2179.5</v>
      </c>
      <c r="M77" s="37">
        <f t="shared" si="103"/>
        <v>11</v>
      </c>
      <c r="N77" s="37">
        <f t="shared" si="104"/>
        <v>4</v>
      </c>
      <c r="O77" s="8">
        <v>6727.7</v>
      </c>
      <c r="P77" s="8">
        <v>5546.1</v>
      </c>
      <c r="Q77" s="39">
        <f t="shared" si="105"/>
        <v>21</v>
      </c>
      <c r="R77" s="37">
        <f t="shared" si="106"/>
        <v>2</v>
      </c>
      <c r="S77" s="8">
        <v>0</v>
      </c>
      <c r="T77" s="37">
        <f t="shared" si="107"/>
        <v>1</v>
      </c>
      <c r="U77" s="8" t="s">
        <v>380</v>
      </c>
      <c r="V77" s="37" t="str">
        <f t="shared" si="108"/>
        <v>1</v>
      </c>
      <c r="W77" s="8">
        <v>3719.5</v>
      </c>
      <c r="X77" s="8">
        <v>6689.3</v>
      </c>
      <c r="Y77" s="37">
        <f t="shared" si="109"/>
        <v>56</v>
      </c>
      <c r="Z77" s="37">
        <f t="shared" si="110"/>
        <v>0</v>
      </c>
      <c r="AA77" s="8">
        <v>0</v>
      </c>
      <c r="AB77" s="8">
        <v>7136.9</v>
      </c>
      <c r="AC77" s="38">
        <f t="shared" si="111"/>
        <v>0</v>
      </c>
      <c r="AD77" s="37">
        <f t="shared" si="112"/>
        <v>2</v>
      </c>
      <c r="AE77" s="23">
        <v>0</v>
      </c>
      <c r="AF77" s="37">
        <f t="shared" si="113"/>
        <v>1</v>
      </c>
      <c r="AG77" s="8">
        <v>2425.1999999999998</v>
      </c>
      <c r="AH77" s="8">
        <v>2457</v>
      </c>
      <c r="AI77" s="8">
        <v>2073.9</v>
      </c>
      <c r="AJ77" s="8">
        <v>2457</v>
      </c>
      <c r="AK77" s="41">
        <f t="shared" si="114"/>
        <v>0</v>
      </c>
      <c r="AL77" s="41">
        <f t="shared" si="115"/>
        <v>3</v>
      </c>
      <c r="AM77" s="8" t="s">
        <v>383</v>
      </c>
      <c r="AN77" s="37" t="str">
        <f t="shared" si="116"/>
        <v>0</v>
      </c>
      <c r="AO77" s="10" t="s">
        <v>381</v>
      </c>
      <c r="AP77" s="37" t="str">
        <f t="shared" si="117"/>
        <v>0</v>
      </c>
      <c r="AQ77" s="23">
        <v>1513.5</v>
      </c>
      <c r="AR77" s="23">
        <v>1241.7</v>
      </c>
      <c r="AS77" s="23">
        <v>964.5</v>
      </c>
      <c r="AT77" s="23">
        <v>2424.9</v>
      </c>
      <c r="AU77" s="40">
        <f t="shared" si="118"/>
        <v>96</v>
      </c>
      <c r="AV77" s="37">
        <f t="shared" si="119"/>
        <v>0</v>
      </c>
      <c r="AW77" s="8" t="s">
        <v>381</v>
      </c>
      <c r="AX77" s="37" t="str">
        <f t="shared" si="120"/>
        <v>1</v>
      </c>
      <c r="AY77" s="8">
        <v>6785.7</v>
      </c>
      <c r="AZ77" s="8">
        <v>351.3</v>
      </c>
      <c r="BA77" s="8">
        <v>7136.9</v>
      </c>
      <c r="BB77" s="37">
        <f t="shared" si="121"/>
        <v>100</v>
      </c>
      <c r="BC77" s="37">
        <f t="shared" si="122"/>
        <v>3</v>
      </c>
      <c r="BD77" s="8" t="s">
        <v>381</v>
      </c>
      <c r="BE77" s="37" t="str">
        <f t="shared" si="123"/>
        <v>1</v>
      </c>
      <c r="BF77" s="8">
        <v>0</v>
      </c>
      <c r="BG77" s="8">
        <v>2179.5</v>
      </c>
      <c r="BH77" s="37">
        <f t="shared" si="124"/>
        <v>0</v>
      </c>
      <c r="BI77" s="37">
        <f t="shared" si="125"/>
        <v>5</v>
      </c>
      <c r="BJ77" s="23">
        <v>0</v>
      </c>
      <c r="BK77" s="23">
        <v>7040.5</v>
      </c>
      <c r="BL77" s="1">
        <f t="shared" si="126"/>
        <v>0</v>
      </c>
      <c r="BM77" s="37">
        <f t="shared" si="127"/>
        <v>5</v>
      </c>
      <c r="BN77" s="23">
        <v>0</v>
      </c>
      <c r="BO77" s="23">
        <v>-279.09999999999991</v>
      </c>
      <c r="BP77" s="23">
        <v>632.30000000000018</v>
      </c>
      <c r="BQ77" s="23">
        <v>2458.6</v>
      </c>
      <c r="BR77" s="23">
        <v>3087.2</v>
      </c>
      <c r="BS77" s="37">
        <f t="shared" si="128"/>
        <v>0</v>
      </c>
      <c r="BT77" s="37">
        <f t="shared" si="129"/>
        <v>2</v>
      </c>
      <c r="BU77" s="10" t="s">
        <v>384</v>
      </c>
      <c r="BV77" s="50" t="str">
        <f t="shared" si="69"/>
        <v>1</v>
      </c>
      <c r="BW77" s="10" t="s">
        <v>384</v>
      </c>
      <c r="BX77" s="50" t="str">
        <f t="shared" si="130"/>
        <v>1</v>
      </c>
      <c r="BY77" s="10" t="s">
        <v>384</v>
      </c>
      <c r="BZ77" s="50" t="str">
        <f t="shared" si="131"/>
        <v>1</v>
      </c>
      <c r="CA77" s="10" t="s">
        <v>384</v>
      </c>
      <c r="CB77" s="50" t="str">
        <f t="shared" si="132"/>
        <v>1</v>
      </c>
      <c r="CC77" s="10" t="s">
        <v>385</v>
      </c>
      <c r="CD77" s="50" t="str">
        <f t="shared" si="133"/>
        <v>0</v>
      </c>
      <c r="CE77" s="10" t="s">
        <v>422</v>
      </c>
      <c r="CF77" s="50" t="str">
        <f t="shared" si="136"/>
        <v>1</v>
      </c>
      <c r="CG77" s="18">
        <f t="shared" si="135"/>
        <v>41</v>
      </c>
    </row>
    <row r="78" spans="1:86" s="44" customFormat="1" ht="34.15" customHeight="1" x14ac:dyDescent="0.2">
      <c r="A78" s="34">
        <v>74</v>
      </c>
      <c r="B78" s="43" t="s">
        <v>65</v>
      </c>
      <c r="C78" s="23">
        <v>16298.1</v>
      </c>
      <c r="D78" s="23">
        <v>0</v>
      </c>
      <c r="E78" s="23">
        <v>22245.9</v>
      </c>
      <c r="F78" s="23">
        <v>4792.8</v>
      </c>
      <c r="G78" s="37">
        <f t="shared" si="101"/>
        <v>93</v>
      </c>
      <c r="H78" s="37">
        <f t="shared" si="102"/>
        <v>5</v>
      </c>
      <c r="I78" s="8" t="s">
        <v>383</v>
      </c>
      <c r="J78" s="50" t="str">
        <f t="shared" si="134"/>
        <v>0</v>
      </c>
      <c r="K78" s="23">
        <v>10608.7</v>
      </c>
      <c r="L78" s="23">
        <v>12076.9</v>
      </c>
      <c r="M78" s="37">
        <f t="shared" si="103"/>
        <v>14</v>
      </c>
      <c r="N78" s="37">
        <f t="shared" si="104"/>
        <v>4</v>
      </c>
      <c r="O78" s="8">
        <v>17576</v>
      </c>
      <c r="P78" s="8">
        <v>15199.8</v>
      </c>
      <c r="Q78" s="39">
        <f t="shared" si="105"/>
        <v>16</v>
      </c>
      <c r="R78" s="37">
        <f t="shared" si="106"/>
        <v>3</v>
      </c>
      <c r="S78" s="8">
        <v>0</v>
      </c>
      <c r="T78" s="37">
        <f t="shared" si="107"/>
        <v>1</v>
      </c>
      <c r="U78" s="8" t="s">
        <v>380</v>
      </c>
      <c r="V78" s="37" t="str">
        <f t="shared" si="108"/>
        <v>1</v>
      </c>
      <c r="W78" s="8">
        <v>6591.1</v>
      </c>
      <c r="X78" s="8">
        <v>29617.5</v>
      </c>
      <c r="Y78" s="37">
        <f t="shared" si="109"/>
        <v>22</v>
      </c>
      <c r="Z78" s="37">
        <f t="shared" si="110"/>
        <v>1</v>
      </c>
      <c r="AA78" s="8">
        <v>0</v>
      </c>
      <c r="AB78" s="8">
        <v>30044</v>
      </c>
      <c r="AC78" s="38">
        <f t="shared" si="111"/>
        <v>0</v>
      </c>
      <c r="AD78" s="37">
        <f t="shared" si="112"/>
        <v>2</v>
      </c>
      <c r="AE78" s="23">
        <v>0</v>
      </c>
      <c r="AF78" s="37">
        <f t="shared" si="113"/>
        <v>1</v>
      </c>
      <c r="AG78" s="8">
        <v>10202.299999999999</v>
      </c>
      <c r="AH78" s="8">
        <v>9508.7000000000007</v>
      </c>
      <c r="AI78" s="8">
        <v>10076.9</v>
      </c>
      <c r="AJ78" s="8">
        <v>10608.7</v>
      </c>
      <c r="AK78" s="41">
        <f t="shared" si="114"/>
        <v>12</v>
      </c>
      <c r="AL78" s="41">
        <f t="shared" si="115"/>
        <v>0</v>
      </c>
      <c r="AM78" s="8" t="s">
        <v>383</v>
      </c>
      <c r="AN78" s="37" t="str">
        <f t="shared" si="116"/>
        <v>0</v>
      </c>
      <c r="AO78" s="10" t="s">
        <v>381</v>
      </c>
      <c r="AP78" s="37" t="str">
        <f t="shared" si="117"/>
        <v>0</v>
      </c>
      <c r="AQ78" s="23">
        <v>2973.5</v>
      </c>
      <c r="AR78" s="23">
        <v>4051.1</v>
      </c>
      <c r="AS78" s="23">
        <v>4505.5</v>
      </c>
      <c r="AT78" s="23">
        <v>5830</v>
      </c>
      <c r="AU78" s="40">
        <f t="shared" si="118"/>
        <v>52</v>
      </c>
      <c r="AV78" s="37">
        <f t="shared" si="119"/>
        <v>0</v>
      </c>
      <c r="AW78" s="8" t="s">
        <v>381</v>
      </c>
      <c r="AX78" s="37" t="str">
        <f t="shared" si="120"/>
        <v>1</v>
      </c>
      <c r="AY78" s="8">
        <v>29918.6</v>
      </c>
      <c r="AZ78" s="8">
        <v>1225.4000000000001</v>
      </c>
      <c r="BA78" s="8">
        <v>30044</v>
      </c>
      <c r="BB78" s="37">
        <f t="shared" si="121"/>
        <v>104</v>
      </c>
      <c r="BC78" s="37">
        <f t="shared" si="122"/>
        <v>3</v>
      </c>
      <c r="BD78" s="8" t="s">
        <v>381</v>
      </c>
      <c r="BE78" s="37" t="str">
        <f t="shared" si="123"/>
        <v>1</v>
      </c>
      <c r="BF78" s="8">
        <v>2600</v>
      </c>
      <c r="BG78" s="8">
        <v>12076.9</v>
      </c>
      <c r="BH78" s="37">
        <f t="shared" si="124"/>
        <v>22</v>
      </c>
      <c r="BI78" s="37">
        <f t="shared" si="125"/>
        <v>3</v>
      </c>
      <c r="BJ78" s="23">
        <v>1500</v>
      </c>
      <c r="BK78" s="23">
        <v>29742.799999999999</v>
      </c>
      <c r="BL78" s="1">
        <f t="shared" si="126"/>
        <v>5</v>
      </c>
      <c r="BM78" s="37">
        <f t="shared" si="127"/>
        <v>4</v>
      </c>
      <c r="BN78" s="23">
        <v>-1100</v>
      </c>
      <c r="BO78" s="23">
        <v>2498.6999999999989</v>
      </c>
      <c r="BP78" s="23">
        <v>900</v>
      </c>
      <c r="BQ78" s="23">
        <v>9578.2000000000007</v>
      </c>
      <c r="BR78" s="23">
        <v>5691.1</v>
      </c>
      <c r="BS78" s="37">
        <f t="shared" si="128"/>
        <v>0</v>
      </c>
      <c r="BT78" s="37">
        <f t="shared" si="129"/>
        <v>2</v>
      </c>
      <c r="BU78" s="10" t="s">
        <v>384</v>
      </c>
      <c r="BV78" s="50" t="str">
        <f t="shared" ref="BV78:BV141" si="137">IF(BU78="Осуществляется",SUBSTITUTE(BU78,"Осуществляется",1),SUBSTITUTE(BU78,"Не осуществляется",0))</f>
        <v>1</v>
      </c>
      <c r="BW78" s="10" t="s">
        <v>384</v>
      </c>
      <c r="BX78" s="50" t="str">
        <f t="shared" si="130"/>
        <v>1</v>
      </c>
      <c r="BY78" s="10" t="s">
        <v>384</v>
      </c>
      <c r="BZ78" s="50" t="str">
        <f t="shared" si="131"/>
        <v>1</v>
      </c>
      <c r="CA78" s="10" t="s">
        <v>385</v>
      </c>
      <c r="CB78" s="50" t="str">
        <f t="shared" si="132"/>
        <v>0</v>
      </c>
      <c r="CC78" s="10" t="s">
        <v>385</v>
      </c>
      <c r="CD78" s="50" t="str">
        <f t="shared" si="133"/>
        <v>0</v>
      </c>
      <c r="CE78" s="10" t="s">
        <v>422</v>
      </c>
      <c r="CF78" s="50" t="str">
        <f t="shared" si="136"/>
        <v>1</v>
      </c>
      <c r="CG78" s="18">
        <f t="shared" si="135"/>
        <v>36</v>
      </c>
    </row>
    <row r="79" spans="1:86" s="44" customFormat="1" ht="34.15" customHeight="1" x14ac:dyDescent="0.2">
      <c r="A79" s="34">
        <v>75</v>
      </c>
      <c r="B79" s="43" t="s">
        <v>68</v>
      </c>
      <c r="C79" s="23">
        <v>9449.5</v>
      </c>
      <c r="D79" s="23">
        <v>0</v>
      </c>
      <c r="E79" s="23">
        <v>14880.3</v>
      </c>
      <c r="F79" s="23">
        <v>4826.3</v>
      </c>
      <c r="G79" s="37">
        <f t="shared" si="101"/>
        <v>94</v>
      </c>
      <c r="H79" s="37">
        <f t="shared" si="102"/>
        <v>5</v>
      </c>
      <c r="I79" s="8" t="s">
        <v>383</v>
      </c>
      <c r="J79" s="50" t="str">
        <f t="shared" si="134"/>
        <v>0</v>
      </c>
      <c r="K79" s="23">
        <v>14284</v>
      </c>
      <c r="L79" s="23">
        <v>14736.9</v>
      </c>
      <c r="M79" s="37">
        <f t="shared" si="103"/>
        <v>3</v>
      </c>
      <c r="N79" s="37">
        <f t="shared" si="104"/>
        <v>5</v>
      </c>
      <c r="O79" s="8">
        <v>13272.5</v>
      </c>
      <c r="P79" s="8">
        <v>15231.6</v>
      </c>
      <c r="Q79" s="39">
        <f t="shared" si="105"/>
        <v>13</v>
      </c>
      <c r="R79" s="37">
        <f t="shared" si="106"/>
        <v>4</v>
      </c>
      <c r="S79" s="8">
        <v>0</v>
      </c>
      <c r="T79" s="37">
        <f t="shared" si="107"/>
        <v>1</v>
      </c>
      <c r="U79" s="8" t="s">
        <v>380</v>
      </c>
      <c r="V79" s="37" t="str">
        <f t="shared" si="108"/>
        <v>1</v>
      </c>
      <c r="W79" s="8">
        <v>0</v>
      </c>
      <c r="X79" s="8">
        <v>17353</v>
      </c>
      <c r="Y79" s="37">
        <f t="shared" si="109"/>
        <v>0</v>
      </c>
      <c r="Z79" s="37">
        <f t="shared" si="110"/>
        <v>3</v>
      </c>
      <c r="AA79" s="8">
        <v>0</v>
      </c>
      <c r="AB79" s="8">
        <v>13977.7</v>
      </c>
      <c r="AC79" s="38">
        <f t="shared" si="111"/>
        <v>0</v>
      </c>
      <c r="AD79" s="37">
        <f t="shared" si="112"/>
        <v>2</v>
      </c>
      <c r="AE79" s="23">
        <v>0</v>
      </c>
      <c r="AF79" s="37">
        <f t="shared" si="113"/>
        <v>1</v>
      </c>
      <c r="AG79" s="8">
        <v>11265.3</v>
      </c>
      <c r="AH79" s="8">
        <v>14284</v>
      </c>
      <c r="AI79" s="8">
        <v>14736.9</v>
      </c>
      <c r="AJ79" s="8">
        <v>14284</v>
      </c>
      <c r="AK79" s="41">
        <f t="shared" si="114"/>
        <v>0</v>
      </c>
      <c r="AL79" s="41">
        <f t="shared" si="115"/>
        <v>3</v>
      </c>
      <c r="AM79" s="8" t="s">
        <v>383</v>
      </c>
      <c r="AN79" s="37" t="str">
        <f t="shared" si="116"/>
        <v>0</v>
      </c>
      <c r="AO79" s="10" t="s">
        <v>381</v>
      </c>
      <c r="AP79" s="37" t="str">
        <f t="shared" si="117"/>
        <v>0</v>
      </c>
      <c r="AQ79" s="23">
        <v>1323.3</v>
      </c>
      <c r="AR79" s="23">
        <v>3375.3</v>
      </c>
      <c r="AS79" s="23">
        <v>2589.6</v>
      </c>
      <c r="AT79" s="23">
        <v>4141.6000000000004</v>
      </c>
      <c r="AU79" s="40">
        <f t="shared" si="118"/>
        <v>70</v>
      </c>
      <c r="AV79" s="37">
        <f t="shared" si="119"/>
        <v>0</v>
      </c>
      <c r="AW79" s="8" t="s">
        <v>381</v>
      </c>
      <c r="AX79" s="37" t="str">
        <f t="shared" si="120"/>
        <v>1</v>
      </c>
      <c r="AY79" s="8">
        <v>17449.400000000001</v>
      </c>
      <c r="AZ79" s="8">
        <v>0</v>
      </c>
      <c r="BA79" s="8">
        <v>13977.7</v>
      </c>
      <c r="BB79" s="37">
        <f t="shared" si="121"/>
        <v>125</v>
      </c>
      <c r="BC79" s="37">
        <f t="shared" si="122"/>
        <v>3</v>
      </c>
      <c r="BD79" s="8" t="s">
        <v>381</v>
      </c>
      <c r="BE79" s="37" t="str">
        <f t="shared" si="123"/>
        <v>1</v>
      </c>
      <c r="BF79" s="8">
        <v>0</v>
      </c>
      <c r="BG79" s="8">
        <v>14736.9</v>
      </c>
      <c r="BH79" s="37">
        <f t="shared" si="124"/>
        <v>0</v>
      </c>
      <c r="BI79" s="37">
        <f t="shared" si="125"/>
        <v>5</v>
      </c>
      <c r="BJ79" s="23">
        <v>0</v>
      </c>
      <c r="BK79" s="23">
        <v>13881.300000000001</v>
      </c>
      <c r="BL79" s="1">
        <f t="shared" si="126"/>
        <v>0</v>
      </c>
      <c r="BM79" s="37">
        <f t="shared" si="127"/>
        <v>5</v>
      </c>
      <c r="BN79" s="23">
        <v>0</v>
      </c>
      <c r="BO79" s="23">
        <v>2238.8999999999996</v>
      </c>
      <c r="BP79" s="23">
        <v>-651.9</v>
      </c>
      <c r="BQ79" s="23">
        <v>12498</v>
      </c>
      <c r="BR79" s="23">
        <v>651.9</v>
      </c>
      <c r="BS79" s="37">
        <f t="shared" si="128"/>
        <v>0</v>
      </c>
      <c r="BT79" s="37">
        <f t="shared" si="129"/>
        <v>2</v>
      </c>
      <c r="BU79" s="10" t="s">
        <v>385</v>
      </c>
      <c r="BV79" s="50" t="str">
        <f t="shared" si="137"/>
        <v>0</v>
      </c>
      <c r="BW79" s="10" t="s">
        <v>384</v>
      </c>
      <c r="BX79" s="50" t="str">
        <f t="shared" si="130"/>
        <v>1</v>
      </c>
      <c r="BY79" s="10" t="s">
        <v>384</v>
      </c>
      <c r="BZ79" s="50" t="str">
        <f t="shared" si="131"/>
        <v>1</v>
      </c>
      <c r="CA79" s="10" t="s">
        <v>385</v>
      </c>
      <c r="CB79" s="50" t="str">
        <f t="shared" si="132"/>
        <v>0</v>
      </c>
      <c r="CC79" s="10" t="s">
        <v>385</v>
      </c>
      <c r="CD79" s="50" t="str">
        <f t="shared" si="133"/>
        <v>0</v>
      </c>
      <c r="CE79" s="10" t="s">
        <v>422</v>
      </c>
      <c r="CF79" s="50" t="str">
        <f t="shared" si="136"/>
        <v>1</v>
      </c>
      <c r="CG79" s="18">
        <f t="shared" si="135"/>
        <v>45</v>
      </c>
    </row>
    <row r="80" spans="1:86" s="44" customFormat="1" ht="34.15" customHeight="1" x14ac:dyDescent="0.2">
      <c r="A80" s="34">
        <v>76</v>
      </c>
      <c r="B80" s="43" t="s">
        <v>69</v>
      </c>
      <c r="C80" s="23">
        <v>9670</v>
      </c>
      <c r="D80" s="23">
        <v>0</v>
      </c>
      <c r="E80" s="23">
        <v>14460.7</v>
      </c>
      <c r="F80" s="23">
        <v>4064.6</v>
      </c>
      <c r="G80" s="37">
        <f t="shared" si="101"/>
        <v>93</v>
      </c>
      <c r="H80" s="37">
        <f t="shared" si="102"/>
        <v>5</v>
      </c>
      <c r="I80" s="8" t="s">
        <v>383</v>
      </c>
      <c r="J80" s="50" t="str">
        <f t="shared" si="134"/>
        <v>0</v>
      </c>
      <c r="K80" s="23">
        <v>10492</v>
      </c>
      <c r="L80" s="23">
        <v>12637.1</v>
      </c>
      <c r="M80" s="37">
        <f t="shared" si="103"/>
        <v>20</v>
      </c>
      <c r="N80" s="37">
        <f t="shared" si="104"/>
        <v>3</v>
      </c>
      <c r="O80" s="8">
        <v>13238.2</v>
      </c>
      <c r="P80" s="8">
        <v>12524.6</v>
      </c>
      <c r="Q80" s="39">
        <f t="shared" si="105"/>
        <v>6</v>
      </c>
      <c r="R80" s="37">
        <f t="shared" si="106"/>
        <v>5</v>
      </c>
      <c r="S80" s="8">
        <v>0</v>
      </c>
      <c r="T80" s="37">
        <f t="shared" si="107"/>
        <v>1</v>
      </c>
      <c r="U80" s="8" t="s">
        <v>380</v>
      </c>
      <c r="V80" s="37" t="str">
        <f t="shared" si="108"/>
        <v>1</v>
      </c>
      <c r="W80" s="8">
        <v>1701.1</v>
      </c>
      <c r="X80" s="8">
        <v>15755.4</v>
      </c>
      <c r="Y80" s="37">
        <f t="shared" si="109"/>
        <v>11</v>
      </c>
      <c r="Z80" s="37">
        <f t="shared" si="110"/>
        <v>2</v>
      </c>
      <c r="AA80" s="8">
        <v>0</v>
      </c>
      <c r="AB80" s="8">
        <v>17390.2</v>
      </c>
      <c r="AC80" s="38">
        <f t="shared" si="111"/>
        <v>0</v>
      </c>
      <c r="AD80" s="37">
        <f t="shared" si="112"/>
        <v>2</v>
      </c>
      <c r="AE80" s="23">
        <v>0</v>
      </c>
      <c r="AF80" s="37">
        <f t="shared" si="113"/>
        <v>1</v>
      </c>
      <c r="AG80" s="8">
        <v>14202.1</v>
      </c>
      <c r="AH80" s="8">
        <v>10492</v>
      </c>
      <c r="AI80" s="8">
        <v>12637.1</v>
      </c>
      <c r="AJ80" s="8">
        <v>10492</v>
      </c>
      <c r="AK80" s="41">
        <f t="shared" si="114"/>
        <v>11</v>
      </c>
      <c r="AL80" s="41">
        <f t="shared" si="115"/>
        <v>0</v>
      </c>
      <c r="AM80" s="8" t="s">
        <v>383</v>
      </c>
      <c r="AN80" s="37" t="str">
        <f t="shared" si="116"/>
        <v>0</v>
      </c>
      <c r="AO80" s="10" t="s">
        <v>381</v>
      </c>
      <c r="AP80" s="37" t="str">
        <f t="shared" si="117"/>
        <v>0</v>
      </c>
      <c r="AQ80" s="23">
        <v>3005.7</v>
      </c>
      <c r="AR80" s="23">
        <v>3173.6</v>
      </c>
      <c r="AS80" s="23">
        <v>3811.6</v>
      </c>
      <c r="AT80" s="23">
        <v>5912.3</v>
      </c>
      <c r="AU80" s="40">
        <f t="shared" si="118"/>
        <v>78</v>
      </c>
      <c r="AV80" s="37">
        <f t="shared" si="119"/>
        <v>0</v>
      </c>
      <c r="AW80" s="8" t="s">
        <v>381</v>
      </c>
      <c r="AX80" s="37" t="str">
        <f t="shared" si="120"/>
        <v>1</v>
      </c>
      <c r="AY80" s="8">
        <v>15825.3</v>
      </c>
      <c r="AZ80" s="8">
        <v>1564.9</v>
      </c>
      <c r="BA80" s="8">
        <v>17390.2</v>
      </c>
      <c r="BB80" s="37">
        <f t="shared" si="121"/>
        <v>100</v>
      </c>
      <c r="BC80" s="37">
        <f t="shared" si="122"/>
        <v>3</v>
      </c>
      <c r="BD80" s="8" t="s">
        <v>381</v>
      </c>
      <c r="BE80" s="37" t="str">
        <f t="shared" si="123"/>
        <v>1</v>
      </c>
      <c r="BF80" s="8">
        <v>0</v>
      </c>
      <c r="BG80" s="8">
        <v>12637.1</v>
      </c>
      <c r="BH80" s="37">
        <f t="shared" si="124"/>
        <v>0</v>
      </c>
      <c r="BI80" s="37">
        <f t="shared" si="125"/>
        <v>5</v>
      </c>
      <c r="BJ80" s="23">
        <v>0</v>
      </c>
      <c r="BK80" s="23">
        <v>17320.3</v>
      </c>
      <c r="BL80" s="1">
        <f t="shared" si="126"/>
        <v>0</v>
      </c>
      <c r="BM80" s="37">
        <f t="shared" si="127"/>
        <v>5</v>
      </c>
      <c r="BN80" s="23">
        <v>0</v>
      </c>
      <c r="BO80" s="23">
        <v>232.20000000000073</v>
      </c>
      <c r="BP80" s="23">
        <v>201.09999999999991</v>
      </c>
      <c r="BQ80" s="23">
        <v>12404.9</v>
      </c>
      <c r="BR80" s="23">
        <v>1500</v>
      </c>
      <c r="BS80" s="37">
        <f t="shared" si="128"/>
        <v>0</v>
      </c>
      <c r="BT80" s="37">
        <f t="shared" si="129"/>
        <v>2</v>
      </c>
      <c r="BU80" s="10" t="s">
        <v>385</v>
      </c>
      <c r="BV80" s="50" t="str">
        <f t="shared" si="137"/>
        <v>0</v>
      </c>
      <c r="BW80" s="10" t="s">
        <v>384</v>
      </c>
      <c r="BX80" s="50" t="str">
        <f t="shared" si="130"/>
        <v>1</v>
      </c>
      <c r="BY80" s="10" t="s">
        <v>384</v>
      </c>
      <c r="BZ80" s="50" t="str">
        <f t="shared" si="131"/>
        <v>1</v>
      </c>
      <c r="CA80" s="10" t="s">
        <v>385</v>
      </c>
      <c r="CB80" s="50" t="str">
        <f t="shared" si="132"/>
        <v>0</v>
      </c>
      <c r="CC80" s="10" t="s">
        <v>385</v>
      </c>
      <c r="CD80" s="50" t="str">
        <f t="shared" si="133"/>
        <v>0</v>
      </c>
      <c r="CE80" s="10" t="s">
        <v>422</v>
      </c>
      <c r="CF80" s="50" t="str">
        <f t="shared" si="136"/>
        <v>1</v>
      </c>
      <c r="CG80" s="18">
        <f t="shared" si="135"/>
        <v>40</v>
      </c>
    </row>
    <row r="81" spans="1:86" s="44" customFormat="1" ht="34.15" customHeight="1" x14ac:dyDescent="0.2">
      <c r="A81" s="34">
        <v>77</v>
      </c>
      <c r="B81" s="43" t="s">
        <v>74</v>
      </c>
      <c r="C81" s="23">
        <v>4578.8</v>
      </c>
      <c r="D81" s="23">
        <v>0</v>
      </c>
      <c r="E81" s="23">
        <v>7994.3</v>
      </c>
      <c r="F81" s="23">
        <v>3077.1</v>
      </c>
      <c r="G81" s="37">
        <f t="shared" si="101"/>
        <v>93</v>
      </c>
      <c r="H81" s="37">
        <f t="shared" si="102"/>
        <v>5</v>
      </c>
      <c r="I81" s="8" t="s">
        <v>383</v>
      </c>
      <c r="J81" s="50" t="str">
        <f t="shared" si="134"/>
        <v>0</v>
      </c>
      <c r="K81" s="23">
        <v>2529.3000000000002</v>
      </c>
      <c r="L81" s="23">
        <v>2700.9</v>
      </c>
      <c r="M81" s="37">
        <f t="shared" si="103"/>
        <v>7</v>
      </c>
      <c r="N81" s="37">
        <f t="shared" si="104"/>
        <v>5</v>
      </c>
      <c r="O81" s="8">
        <v>6506.6</v>
      </c>
      <c r="P81" s="8">
        <v>5578.7</v>
      </c>
      <c r="Q81" s="39">
        <f t="shared" si="105"/>
        <v>17</v>
      </c>
      <c r="R81" s="37">
        <f t="shared" si="106"/>
        <v>3</v>
      </c>
      <c r="S81" s="8">
        <v>0</v>
      </c>
      <c r="T81" s="37">
        <f t="shared" si="107"/>
        <v>1</v>
      </c>
      <c r="U81" s="8" t="s">
        <v>380</v>
      </c>
      <c r="V81" s="37" t="str">
        <f t="shared" si="108"/>
        <v>1</v>
      </c>
      <c r="W81" s="8">
        <v>3944.7</v>
      </c>
      <c r="X81" s="8">
        <v>11729.3</v>
      </c>
      <c r="Y81" s="37">
        <f t="shared" si="109"/>
        <v>34</v>
      </c>
      <c r="Z81" s="37">
        <f t="shared" si="110"/>
        <v>1</v>
      </c>
      <c r="AA81" s="8">
        <v>0</v>
      </c>
      <c r="AB81" s="8">
        <v>15492.7</v>
      </c>
      <c r="AC81" s="38">
        <f t="shared" si="111"/>
        <v>0</v>
      </c>
      <c r="AD81" s="37">
        <f t="shared" si="112"/>
        <v>2</v>
      </c>
      <c r="AE81" s="23">
        <v>0</v>
      </c>
      <c r="AF81" s="37">
        <f t="shared" si="113"/>
        <v>1</v>
      </c>
      <c r="AG81" s="8">
        <v>1872.7</v>
      </c>
      <c r="AH81" s="8">
        <v>1777.3</v>
      </c>
      <c r="AI81" s="8">
        <v>-1799.1</v>
      </c>
      <c r="AJ81" s="8">
        <v>2529.3000000000002</v>
      </c>
      <c r="AK81" s="41">
        <f t="shared" si="114"/>
        <v>236</v>
      </c>
      <c r="AL81" s="41">
        <f t="shared" si="115"/>
        <v>0</v>
      </c>
      <c r="AM81" s="8" t="s">
        <v>383</v>
      </c>
      <c r="AN81" s="37" t="str">
        <f t="shared" si="116"/>
        <v>0</v>
      </c>
      <c r="AO81" s="10" t="s">
        <v>381</v>
      </c>
      <c r="AP81" s="37" t="str">
        <f t="shared" si="117"/>
        <v>0</v>
      </c>
      <c r="AQ81" s="23">
        <v>1054.7</v>
      </c>
      <c r="AR81" s="23">
        <v>1813.6</v>
      </c>
      <c r="AS81" s="23">
        <v>985.2</v>
      </c>
      <c r="AT81" s="23">
        <v>1963.8</v>
      </c>
      <c r="AU81" s="40">
        <f t="shared" si="118"/>
        <v>53</v>
      </c>
      <c r="AV81" s="37">
        <f t="shared" si="119"/>
        <v>0</v>
      </c>
      <c r="AW81" s="8" t="s">
        <v>381</v>
      </c>
      <c r="AX81" s="37" t="str">
        <f t="shared" si="120"/>
        <v>1</v>
      </c>
      <c r="AY81" s="8">
        <v>11820.9</v>
      </c>
      <c r="AZ81" s="8">
        <v>4423.8</v>
      </c>
      <c r="BA81" s="8">
        <v>15492.7</v>
      </c>
      <c r="BB81" s="37">
        <f t="shared" si="121"/>
        <v>105</v>
      </c>
      <c r="BC81" s="37">
        <f t="shared" si="122"/>
        <v>3</v>
      </c>
      <c r="BD81" s="8" t="s">
        <v>381</v>
      </c>
      <c r="BE81" s="37" t="str">
        <f t="shared" si="123"/>
        <v>1</v>
      </c>
      <c r="BF81" s="8">
        <v>1700</v>
      </c>
      <c r="BG81" s="8">
        <v>2700.9</v>
      </c>
      <c r="BH81" s="37">
        <f t="shared" si="124"/>
        <v>63</v>
      </c>
      <c r="BI81" s="37">
        <f t="shared" si="125"/>
        <v>0</v>
      </c>
      <c r="BJ81" s="23">
        <v>948</v>
      </c>
      <c r="BK81" s="23">
        <v>15401.1</v>
      </c>
      <c r="BL81" s="1">
        <f t="shared" si="126"/>
        <v>6</v>
      </c>
      <c r="BM81" s="37">
        <f t="shared" si="127"/>
        <v>4</v>
      </c>
      <c r="BN81" s="23">
        <v>-752</v>
      </c>
      <c r="BO81" s="23">
        <v>1117.6000000000001</v>
      </c>
      <c r="BP81" s="23">
        <v>200</v>
      </c>
      <c r="BQ81" s="23">
        <v>1583.3</v>
      </c>
      <c r="BR81" s="23">
        <v>3744.7</v>
      </c>
      <c r="BS81" s="37">
        <f t="shared" si="128"/>
        <v>0</v>
      </c>
      <c r="BT81" s="37">
        <f t="shared" si="129"/>
        <v>2</v>
      </c>
      <c r="BU81" s="10" t="s">
        <v>384</v>
      </c>
      <c r="BV81" s="50" t="str">
        <f t="shared" si="137"/>
        <v>1</v>
      </c>
      <c r="BW81" s="10" t="s">
        <v>384</v>
      </c>
      <c r="BX81" s="50" t="str">
        <f t="shared" si="130"/>
        <v>1</v>
      </c>
      <c r="BY81" s="10" t="s">
        <v>384</v>
      </c>
      <c r="BZ81" s="50" t="str">
        <f t="shared" si="131"/>
        <v>1</v>
      </c>
      <c r="CA81" s="10" t="s">
        <v>385</v>
      </c>
      <c r="CB81" s="50" t="str">
        <f t="shared" si="132"/>
        <v>0</v>
      </c>
      <c r="CC81" s="10" t="s">
        <v>385</v>
      </c>
      <c r="CD81" s="50" t="str">
        <f t="shared" si="133"/>
        <v>0</v>
      </c>
      <c r="CE81" s="10" t="s">
        <v>422</v>
      </c>
      <c r="CF81" s="50" t="str">
        <f t="shared" si="136"/>
        <v>1</v>
      </c>
      <c r="CG81" s="18">
        <f t="shared" si="135"/>
        <v>34</v>
      </c>
    </row>
    <row r="82" spans="1:86" s="44" customFormat="1" ht="34.15" customHeight="1" x14ac:dyDescent="0.2">
      <c r="A82" s="34">
        <v>78</v>
      </c>
      <c r="B82" s="43" t="s">
        <v>71</v>
      </c>
      <c r="C82" s="23">
        <v>7083.5</v>
      </c>
      <c r="D82" s="23">
        <v>0</v>
      </c>
      <c r="E82" s="23">
        <v>10782.1</v>
      </c>
      <c r="F82" s="23">
        <v>3384.8</v>
      </c>
      <c r="G82" s="37">
        <f t="shared" si="101"/>
        <v>96</v>
      </c>
      <c r="H82" s="37">
        <f t="shared" si="102"/>
        <v>5</v>
      </c>
      <c r="I82" s="8" t="s">
        <v>383</v>
      </c>
      <c r="J82" s="50" t="str">
        <f t="shared" si="134"/>
        <v>0</v>
      </c>
      <c r="K82" s="23">
        <v>5999.8</v>
      </c>
      <c r="L82" s="23">
        <v>5850.3</v>
      </c>
      <c r="M82" s="37">
        <f t="shared" si="103"/>
        <v>2</v>
      </c>
      <c r="N82" s="37">
        <f t="shared" si="104"/>
        <v>5</v>
      </c>
      <c r="O82" s="8">
        <v>9115.4</v>
      </c>
      <c r="P82" s="8">
        <v>8306.7999999999993</v>
      </c>
      <c r="Q82" s="39">
        <f t="shared" si="105"/>
        <v>10</v>
      </c>
      <c r="R82" s="37">
        <f t="shared" si="106"/>
        <v>5</v>
      </c>
      <c r="S82" s="8">
        <v>0</v>
      </c>
      <c r="T82" s="37">
        <f t="shared" si="107"/>
        <v>1</v>
      </c>
      <c r="U82" s="8" t="s">
        <v>380</v>
      </c>
      <c r="V82" s="37" t="str">
        <f t="shared" si="108"/>
        <v>1</v>
      </c>
      <c r="W82" s="8">
        <v>2737.1</v>
      </c>
      <c r="X82" s="8">
        <v>11695.1</v>
      </c>
      <c r="Y82" s="37">
        <f t="shared" si="109"/>
        <v>23</v>
      </c>
      <c r="Z82" s="37">
        <f t="shared" si="110"/>
        <v>1</v>
      </c>
      <c r="AA82" s="8">
        <v>0</v>
      </c>
      <c r="AB82" s="8">
        <v>11845.5</v>
      </c>
      <c r="AC82" s="38">
        <f t="shared" si="111"/>
        <v>0</v>
      </c>
      <c r="AD82" s="37">
        <f t="shared" si="112"/>
        <v>2</v>
      </c>
      <c r="AE82" s="23">
        <v>0</v>
      </c>
      <c r="AF82" s="37">
        <f t="shared" si="113"/>
        <v>1</v>
      </c>
      <c r="AG82" s="8">
        <v>5925.9</v>
      </c>
      <c r="AH82" s="8">
        <v>5999.8</v>
      </c>
      <c r="AI82" s="8">
        <v>5850.3</v>
      </c>
      <c r="AJ82" s="8">
        <v>5999.8</v>
      </c>
      <c r="AK82" s="41">
        <f t="shared" si="114"/>
        <v>0</v>
      </c>
      <c r="AL82" s="41">
        <f t="shared" si="115"/>
        <v>3</v>
      </c>
      <c r="AM82" s="8" t="s">
        <v>383</v>
      </c>
      <c r="AN82" s="37" t="str">
        <f t="shared" si="116"/>
        <v>0</v>
      </c>
      <c r="AO82" s="10" t="s">
        <v>381</v>
      </c>
      <c r="AP82" s="37" t="str">
        <f t="shared" si="117"/>
        <v>0</v>
      </c>
      <c r="AQ82" s="23">
        <v>1730.5</v>
      </c>
      <c r="AR82" s="23">
        <v>2012.8</v>
      </c>
      <c r="AS82" s="23">
        <v>1692.3</v>
      </c>
      <c r="AT82" s="23">
        <v>3227.4</v>
      </c>
      <c r="AU82" s="40">
        <f t="shared" si="118"/>
        <v>78</v>
      </c>
      <c r="AV82" s="37">
        <f t="shared" si="119"/>
        <v>0</v>
      </c>
      <c r="AW82" s="8" t="s">
        <v>381</v>
      </c>
      <c r="AX82" s="37" t="str">
        <f t="shared" si="120"/>
        <v>1</v>
      </c>
      <c r="AY82" s="8">
        <v>11769.8</v>
      </c>
      <c r="AZ82" s="8">
        <v>75.7</v>
      </c>
      <c r="BA82" s="8">
        <v>11845.5</v>
      </c>
      <c r="BB82" s="37">
        <f t="shared" si="121"/>
        <v>100</v>
      </c>
      <c r="BC82" s="37">
        <f t="shared" si="122"/>
        <v>3</v>
      </c>
      <c r="BD82" s="8" t="s">
        <v>381</v>
      </c>
      <c r="BE82" s="37" t="str">
        <f t="shared" si="123"/>
        <v>1</v>
      </c>
      <c r="BF82" s="8">
        <v>0</v>
      </c>
      <c r="BG82" s="8">
        <v>5850.3</v>
      </c>
      <c r="BH82" s="37">
        <f t="shared" si="124"/>
        <v>0</v>
      </c>
      <c r="BI82" s="37">
        <f t="shared" si="125"/>
        <v>5</v>
      </c>
      <c r="BJ82" s="23">
        <v>0</v>
      </c>
      <c r="BK82" s="23">
        <v>11770.8</v>
      </c>
      <c r="BL82" s="1">
        <f t="shared" si="126"/>
        <v>0</v>
      </c>
      <c r="BM82" s="37">
        <f t="shared" si="127"/>
        <v>5</v>
      </c>
      <c r="BN82" s="23">
        <v>0</v>
      </c>
      <c r="BO82" s="23">
        <v>342.69999999999982</v>
      </c>
      <c r="BP82" s="23">
        <v>500</v>
      </c>
      <c r="BQ82" s="23">
        <v>5507.6</v>
      </c>
      <c r="BR82" s="23">
        <v>2237.1</v>
      </c>
      <c r="BS82" s="37">
        <f t="shared" si="128"/>
        <v>0</v>
      </c>
      <c r="BT82" s="37">
        <f t="shared" si="129"/>
        <v>2</v>
      </c>
      <c r="BU82" s="10" t="s">
        <v>385</v>
      </c>
      <c r="BV82" s="50" t="str">
        <f t="shared" si="137"/>
        <v>0</v>
      </c>
      <c r="BW82" s="10" t="s">
        <v>384</v>
      </c>
      <c r="BX82" s="50" t="str">
        <f t="shared" si="130"/>
        <v>1</v>
      </c>
      <c r="BY82" s="10" t="s">
        <v>384</v>
      </c>
      <c r="BZ82" s="50" t="str">
        <f t="shared" si="131"/>
        <v>1</v>
      </c>
      <c r="CA82" s="10" t="s">
        <v>385</v>
      </c>
      <c r="CB82" s="50" t="str">
        <f t="shared" si="132"/>
        <v>0</v>
      </c>
      <c r="CC82" s="10" t="s">
        <v>385</v>
      </c>
      <c r="CD82" s="50" t="str">
        <f t="shared" si="133"/>
        <v>0</v>
      </c>
      <c r="CE82" s="10" t="s">
        <v>422</v>
      </c>
      <c r="CF82" s="50" t="str">
        <f t="shared" si="136"/>
        <v>1</v>
      </c>
      <c r="CG82" s="18">
        <f t="shared" si="135"/>
        <v>44</v>
      </c>
    </row>
    <row r="83" spans="1:86" s="44" customFormat="1" ht="34.15" customHeight="1" x14ac:dyDescent="0.2">
      <c r="A83" s="34">
        <v>79</v>
      </c>
      <c r="B83" s="43" t="s">
        <v>72</v>
      </c>
      <c r="C83" s="23">
        <v>3936.2</v>
      </c>
      <c r="D83" s="23">
        <v>0</v>
      </c>
      <c r="E83" s="23">
        <v>7426.7</v>
      </c>
      <c r="F83" s="23">
        <v>3011</v>
      </c>
      <c r="G83" s="37">
        <f t="shared" si="101"/>
        <v>89</v>
      </c>
      <c r="H83" s="37">
        <f t="shared" si="102"/>
        <v>4</v>
      </c>
      <c r="I83" s="8" t="s">
        <v>383</v>
      </c>
      <c r="J83" s="50" t="str">
        <f t="shared" si="134"/>
        <v>0</v>
      </c>
      <c r="K83" s="23">
        <v>4318.6000000000004</v>
      </c>
      <c r="L83" s="23">
        <v>4531.2</v>
      </c>
      <c r="M83" s="37">
        <f t="shared" si="103"/>
        <v>5</v>
      </c>
      <c r="N83" s="37">
        <f t="shared" si="104"/>
        <v>5</v>
      </c>
      <c r="O83" s="8">
        <v>5654.7</v>
      </c>
      <c r="P83" s="8">
        <v>5264.7</v>
      </c>
      <c r="Q83" s="39">
        <f t="shared" si="105"/>
        <v>7</v>
      </c>
      <c r="R83" s="37">
        <f t="shared" si="106"/>
        <v>5</v>
      </c>
      <c r="S83" s="8">
        <v>0</v>
      </c>
      <c r="T83" s="37">
        <f t="shared" si="107"/>
        <v>1</v>
      </c>
      <c r="U83" s="8" t="s">
        <v>380</v>
      </c>
      <c r="V83" s="37" t="str">
        <f t="shared" si="108"/>
        <v>1</v>
      </c>
      <c r="W83" s="8">
        <v>946</v>
      </c>
      <c r="X83" s="8">
        <v>11067.6</v>
      </c>
      <c r="Y83" s="37">
        <f t="shared" si="109"/>
        <v>9</v>
      </c>
      <c r="Z83" s="37">
        <f t="shared" si="110"/>
        <v>2</v>
      </c>
      <c r="AA83" s="8">
        <v>0</v>
      </c>
      <c r="AB83" s="8">
        <v>10745.5</v>
      </c>
      <c r="AC83" s="38">
        <f t="shared" si="111"/>
        <v>0</v>
      </c>
      <c r="AD83" s="37">
        <f t="shared" si="112"/>
        <v>2</v>
      </c>
      <c r="AE83" s="23">
        <v>0</v>
      </c>
      <c r="AF83" s="37">
        <f t="shared" si="113"/>
        <v>1</v>
      </c>
      <c r="AG83" s="8">
        <v>4112.8</v>
      </c>
      <c r="AH83" s="8">
        <v>4318.6000000000004</v>
      </c>
      <c r="AI83" s="8">
        <v>4531.2</v>
      </c>
      <c r="AJ83" s="8">
        <v>4318.6000000000004</v>
      </c>
      <c r="AK83" s="41">
        <f t="shared" si="114"/>
        <v>0</v>
      </c>
      <c r="AL83" s="41">
        <f t="shared" si="115"/>
        <v>3</v>
      </c>
      <c r="AM83" s="8" t="s">
        <v>383</v>
      </c>
      <c r="AN83" s="37" t="str">
        <f t="shared" si="116"/>
        <v>0</v>
      </c>
      <c r="AO83" s="10" t="s">
        <v>381</v>
      </c>
      <c r="AP83" s="37" t="str">
        <f t="shared" si="117"/>
        <v>0</v>
      </c>
      <c r="AQ83" s="23">
        <v>682.7</v>
      </c>
      <c r="AR83" s="23">
        <v>1394.8</v>
      </c>
      <c r="AS83" s="23">
        <v>1107.8</v>
      </c>
      <c r="AT83" s="23">
        <v>1869.5</v>
      </c>
      <c r="AU83" s="40">
        <f t="shared" si="118"/>
        <v>76</v>
      </c>
      <c r="AV83" s="37">
        <f t="shared" si="119"/>
        <v>0</v>
      </c>
      <c r="AW83" s="8" t="s">
        <v>381</v>
      </c>
      <c r="AX83" s="37" t="str">
        <f t="shared" si="120"/>
        <v>1</v>
      </c>
      <c r="AY83" s="8">
        <v>11163.9</v>
      </c>
      <c r="AZ83" s="8">
        <v>0</v>
      </c>
      <c r="BA83" s="8">
        <v>10745.5</v>
      </c>
      <c r="BB83" s="37">
        <f t="shared" si="121"/>
        <v>104</v>
      </c>
      <c r="BC83" s="37">
        <f t="shared" si="122"/>
        <v>3</v>
      </c>
      <c r="BD83" s="8" t="s">
        <v>381</v>
      </c>
      <c r="BE83" s="37" t="str">
        <f t="shared" si="123"/>
        <v>1</v>
      </c>
      <c r="BF83" s="8">
        <v>0</v>
      </c>
      <c r="BG83" s="8">
        <v>4531.2</v>
      </c>
      <c r="BH83" s="37">
        <f t="shared" si="124"/>
        <v>0</v>
      </c>
      <c r="BI83" s="37">
        <f t="shared" si="125"/>
        <v>5</v>
      </c>
      <c r="BJ83" s="23">
        <v>0</v>
      </c>
      <c r="BK83" s="23">
        <v>10649.1</v>
      </c>
      <c r="BL83" s="1">
        <f t="shared" si="126"/>
        <v>0</v>
      </c>
      <c r="BM83" s="37">
        <f t="shared" si="127"/>
        <v>5</v>
      </c>
      <c r="BN83" s="23">
        <v>0</v>
      </c>
      <c r="BO83" s="23">
        <v>302.69999999999982</v>
      </c>
      <c r="BP83" s="23">
        <v>0</v>
      </c>
      <c r="BQ83" s="23">
        <v>4228.5</v>
      </c>
      <c r="BR83" s="23">
        <v>946</v>
      </c>
      <c r="BS83" s="37">
        <f t="shared" si="128"/>
        <v>0</v>
      </c>
      <c r="BT83" s="37">
        <f t="shared" si="129"/>
        <v>2</v>
      </c>
      <c r="BU83" s="10" t="s">
        <v>384</v>
      </c>
      <c r="BV83" s="50" t="str">
        <f t="shared" si="137"/>
        <v>1</v>
      </c>
      <c r="BW83" s="10" t="s">
        <v>384</v>
      </c>
      <c r="BX83" s="50" t="str">
        <f t="shared" si="130"/>
        <v>1</v>
      </c>
      <c r="BY83" s="10" t="s">
        <v>384</v>
      </c>
      <c r="BZ83" s="50" t="str">
        <f t="shared" si="131"/>
        <v>1</v>
      </c>
      <c r="CA83" s="10" t="s">
        <v>384</v>
      </c>
      <c r="CB83" s="50" t="str">
        <f t="shared" si="132"/>
        <v>1</v>
      </c>
      <c r="CC83" s="10" t="s">
        <v>385</v>
      </c>
      <c r="CD83" s="50" t="str">
        <f t="shared" si="133"/>
        <v>0</v>
      </c>
      <c r="CE83" s="10" t="s">
        <v>422</v>
      </c>
      <c r="CF83" s="50" t="str">
        <f t="shared" si="136"/>
        <v>1</v>
      </c>
      <c r="CG83" s="18">
        <f t="shared" si="135"/>
        <v>46</v>
      </c>
    </row>
    <row r="84" spans="1:86" s="44" customFormat="1" ht="34.15" customHeight="1" x14ac:dyDescent="0.2">
      <c r="A84" s="34">
        <v>80</v>
      </c>
      <c r="B84" s="43" t="s">
        <v>66</v>
      </c>
      <c r="C84" s="23">
        <v>6934.5</v>
      </c>
      <c r="D84" s="23">
        <v>0</v>
      </c>
      <c r="E84" s="23">
        <v>9139.4</v>
      </c>
      <c r="F84" s="23">
        <v>1972.2</v>
      </c>
      <c r="G84" s="37">
        <f t="shared" si="101"/>
        <v>97</v>
      </c>
      <c r="H84" s="37">
        <f t="shared" si="102"/>
        <v>5</v>
      </c>
      <c r="I84" s="8" t="s">
        <v>383</v>
      </c>
      <c r="J84" s="50" t="str">
        <f t="shared" si="134"/>
        <v>0</v>
      </c>
      <c r="K84" s="23">
        <v>3476</v>
      </c>
      <c r="L84" s="23">
        <v>2912.7</v>
      </c>
      <c r="M84" s="37">
        <f t="shared" si="103"/>
        <v>16</v>
      </c>
      <c r="N84" s="37">
        <f t="shared" si="104"/>
        <v>3</v>
      </c>
      <c r="O84" s="8">
        <v>7385.9</v>
      </c>
      <c r="P84" s="8">
        <v>7059.1</v>
      </c>
      <c r="Q84" s="39">
        <f t="shared" si="105"/>
        <v>5</v>
      </c>
      <c r="R84" s="37">
        <f t="shared" si="106"/>
        <v>5</v>
      </c>
      <c r="S84" s="8">
        <v>0</v>
      </c>
      <c r="T84" s="37">
        <f t="shared" si="107"/>
        <v>1</v>
      </c>
      <c r="U84" s="8" t="s">
        <v>380</v>
      </c>
      <c r="V84" s="37" t="str">
        <f t="shared" si="108"/>
        <v>1</v>
      </c>
      <c r="W84" s="8">
        <v>3280.2</v>
      </c>
      <c r="X84" s="8">
        <v>14017.1</v>
      </c>
      <c r="Y84" s="37">
        <f t="shared" si="109"/>
        <v>23</v>
      </c>
      <c r="Z84" s="37">
        <f t="shared" si="110"/>
        <v>1</v>
      </c>
      <c r="AA84" s="8">
        <v>0</v>
      </c>
      <c r="AB84" s="8">
        <v>16047.4</v>
      </c>
      <c r="AC84" s="38">
        <f t="shared" si="111"/>
        <v>0</v>
      </c>
      <c r="AD84" s="37">
        <f t="shared" si="112"/>
        <v>2</v>
      </c>
      <c r="AE84" s="23">
        <v>0</v>
      </c>
      <c r="AF84" s="37">
        <f t="shared" si="113"/>
        <v>1</v>
      </c>
      <c r="AG84" s="8">
        <v>2799.3</v>
      </c>
      <c r="AH84" s="8">
        <v>3476</v>
      </c>
      <c r="AI84" s="8">
        <v>855.8</v>
      </c>
      <c r="AJ84" s="8">
        <v>3476</v>
      </c>
      <c r="AK84" s="41">
        <f t="shared" si="114"/>
        <v>0</v>
      </c>
      <c r="AL84" s="41">
        <f t="shared" si="115"/>
        <v>3</v>
      </c>
      <c r="AM84" s="8" t="s">
        <v>383</v>
      </c>
      <c r="AN84" s="37" t="str">
        <f t="shared" si="116"/>
        <v>0</v>
      </c>
      <c r="AO84" s="10" t="s">
        <v>381</v>
      </c>
      <c r="AP84" s="37" t="str">
        <f t="shared" si="117"/>
        <v>0</v>
      </c>
      <c r="AQ84" s="23">
        <v>1096.0999999999999</v>
      </c>
      <c r="AR84" s="23">
        <v>1515.5</v>
      </c>
      <c r="AS84" s="23">
        <v>1117.2</v>
      </c>
      <c r="AT84" s="23">
        <v>2350.1</v>
      </c>
      <c r="AU84" s="40">
        <f t="shared" si="118"/>
        <v>89</v>
      </c>
      <c r="AV84" s="37">
        <f t="shared" si="119"/>
        <v>0</v>
      </c>
      <c r="AW84" s="8" t="s">
        <v>381</v>
      </c>
      <c r="AX84" s="37" t="str">
        <f t="shared" si="120"/>
        <v>1</v>
      </c>
      <c r="AY84" s="8">
        <v>14103.9</v>
      </c>
      <c r="AZ84" s="8">
        <v>1943.5</v>
      </c>
      <c r="BA84" s="8">
        <v>16047.4</v>
      </c>
      <c r="BB84" s="37">
        <f t="shared" si="121"/>
        <v>100</v>
      </c>
      <c r="BC84" s="37">
        <f t="shared" si="122"/>
        <v>3</v>
      </c>
      <c r="BD84" s="8" t="s">
        <v>381</v>
      </c>
      <c r="BE84" s="37" t="str">
        <f t="shared" si="123"/>
        <v>1</v>
      </c>
      <c r="BF84" s="8">
        <v>0</v>
      </c>
      <c r="BG84" s="8">
        <v>2912.7</v>
      </c>
      <c r="BH84" s="37">
        <f t="shared" si="124"/>
        <v>0</v>
      </c>
      <c r="BI84" s="37">
        <f t="shared" si="125"/>
        <v>5</v>
      </c>
      <c r="BJ84" s="23">
        <v>0</v>
      </c>
      <c r="BK84" s="23">
        <v>15960.699999999999</v>
      </c>
      <c r="BL84" s="1">
        <f t="shared" si="126"/>
        <v>0</v>
      </c>
      <c r="BM84" s="37">
        <f t="shared" si="127"/>
        <v>5</v>
      </c>
      <c r="BN84" s="23">
        <v>0</v>
      </c>
      <c r="BO84" s="23">
        <v>-420.20000000000027</v>
      </c>
      <c r="BP84" s="23">
        <v>-72.200000000000273</v>
      </c>
      <c r="BQ84" s="23">
        <v>3332.9</v>
      </c>
      <c r="BR84" s="23">
        <v>3352.4</v>
      </c>
      <c r="BS84" s="37">
        <f t="shared" si="128"/>
        <v>0</v>
      </c>
      <c r="BT84" s="37">
        <f t="shared" si="129"/>
        <v>2</v>
      </c>
      <c r="BU84" s="10" t="s">
        <v>384</v>
      </c>
      <c r="BV84" s="50" t="str">
        <f t="shared" si="137"/>
        <v>1</v>
      </c>
      <c r="BW84" s="10" t="s">
        <v>384</v>
      </c>
      <c r="BX84" s="50" t="str">
        <f t="shared" si="130"/>
        <v>1</v>
      </c>
      <c r="BY84" s="10" t="s">
        <v>384</v>
      </c>
      <c r="BZ84" s="50" t="str">
        <f t="shared" si="131"/>
        <v>1</v>
      </c>
      <c r="CA84" s="10" t="s">
        <v>385</v>
      </c>
      <c r="CB84" s="50" t="str">
        <f t="shared" si="132"/>
        <v>0</v>
      </c>
      <c r="CC84" s="10" t="s">
        <v>385</v>
      </c>
      <c r="CD84" s="50" t="str">
        <f t="shared" si="133"/>
        <v>0</v>
      </c>
      <c r="CE84" s="10" t="s">
        <v>422</v>
      </c>
      <c r="CF84" s="50" t="str">
        <f t="shared" si="136"/>
        <v>1</v>
      </c>
      <c r="CG84" s="18">
        <f t="shared" si="135"/>
        <v>43</v>
      </c>
    </row>
    <row r="85" spans="1:86" s="44" customFormat="1" ht="34.15" customHeight="1" x14ac:dyDescent="0.2">
      <c r="A85" s="34">
        <v>81</v>
      </c>
      <c r="B85" s="35" t="s">
        <v>76</v>
      </c>
      <c r="C85" s="23">
        <v>279464.90000000002</v>
      </c>
      <c r="D85" s="23">
        <v>902.5</v>
      </c>
      <c r="E85" s="23">
        <v>279934</v>
      </c>
      <c r="F85" s="23">
        <v>902.5</v>
      </c>
      <c r="G85" s="37">
        <f t="shared" si="101"/>
        <v>100</v>
      </c>
      <c r="H85" s="37">
        <f t="shared" si="102"/>
        <v>5</v>
      </c>
      <c r="I85" s="9" t="s">
        <v>378</v>
      </c>
      <c r="J85" s="50" t="str">
        <f t="shared" si="134"/>
        <v>1</v>
      </c>
      <c r="K85" s="23">
        <v>73995</v>
      </c>
      <c r="L85" s="23">
        <v>63804</v>
      </c>
      <c r="M85" s="37">
        <f t="shared" si="103"/>
        <v>14</v>
      </c>
      <c r="N85" s="37">
        <f t="shared" si="104"/>
        <v>4</v>
      </c>
      <c r="O85" s="8">
        <v>99300.6</v>
      </c>
      <c r="P85" s="8">
        <v>86410.4</v>
      </c>
      <c r="Q85" s="39">
        <f t="shared" si="105"/>
        <v>15</v>
      </c>
      <c r="R85" s="37">
        <f t="shared" si="106"/>
        <v>4</v>
      </c>
      <c r="S85" s="8">
        <v>0</v>
      </c>
      <c r="T85" s="37">
        <f t="shared" si="107"/>
        <v>1</v>
      </c>
      <c r="U85" s="8" t="s">
        <v>380</v>
      </c>
      <c r="V85" s="37" t="str">
        <f t="shared" si="108"/>
        <v>1</v>
      </c>
      <c r="W85" s="8">
        <v>47788.9</v>
      </c>
      <c r="X85" s="8">
        <v>115886.6</v>
      </c>
      <c r="Y85" s="37">
        <f t="shared" si="109"/>
        <v>41</v>
      </c>
      <c r="Z85" s="37">
        <f t="shared" si="110"/>
        <v>1</v>
      </c>
      <c r="AA85" s="8">
        <v>0</v>
      </c>
      <c r="AB85" s="8">
        <v>238802.9</v>
      </c>
      <c r="AC85" s="38">
        <f t="shared" si="111"/>
        <v>0</v>
      </c>
      <c r="AD85" s="37">
        <f t="shared" si="112"/>
        <v>2</v>
      </c>
      <c r="AE85" s="23">
        <v>0</v>
      </c>
      <c r="AF85" s="37">
        <f t="shared" si="113"/>
        <v>1</v>
      </c>
      <c r="AG85" s="8">
        <v>60471.4</v>
      </c>
      <c r="AH85" s="8">
        <v>77155</v>
      </c>
      <c r="AI85" s="8">
        <v>64145.3</v>
      </c>
      <c r="AJ85" s="8">
        <v>74239.8</v>
      </c>
      <c r="AK85" s="41">
        <f t="shared" si="114"/>
        <v>0</v>
      </c>
      <c r="AL85" s="41">
        <f t="shared" si="115"/>
        <v>3</v>
      </c>
      <c r="AM85" s="10" t="s">
        <v>378</v>
      </c>
      <c r="AN85" s="37" t="str">
        <f t="shared" si="116"/>
        <v>1</v>
      </c>
      <c r="AO85" s="10" t="s">
        <v>380</v>
      </c>
      <c r="AP85" s="37" t="str">
        <f t="shared" si="117"/>
        <v>1</v>
      </c>
      <c r="AQ85" s="23">
        <v>12250</v>
      </c>
      <c r="AR85" s="23">
        <v>21124.400000000001</v>
      </c>
      <c r="AS85" s="23">
        <v>23764</v>
      </c>
      <c r="AT85" s="23">
        <v>22069.599999999999</v>
      </c>
      <c r="AU85" s="40">
        <f t="shared" si="118"/>
        <v>16</v>
      </c>
      <c r="AV85" s="37">
        <f t="shared" si="119"/>
        <v>4</v>
      </c>
      <c r="AW85" s="10" t="s">
        <v>381</v>
      </c>
      <c r="AX85" s="37" t="str">
        <f t="shared" si="120"/>
        <v>1</v>
      </c>
      <c r="AY85" s="8">
        <v>242476.79999999999</v>
      </c>
      <c r="AZ85" s="8">
        <v>0</v>
      </c>
      <c r="BA85" s="8">
        <v>238802.9</v>
      </c>
      <c r="BB85" s="37">
        <f t="shared" si="121"/>
        <v>102</v>
      </c>
      <c r="BC85" s="37">
        <f t="shared" si="122"/>
        <v>3</v>
      </c>
      <c r="BD85" s="8" t="s">
        <v>381</v>
      </c>
      <c r="BE85" s="37" t="str">
        <f t="shared" si="123"/>
        <v>1</v>
      </c>
      <c r="BF85" s="8">
        <v>42216</v>
      </c>
      <c r="BG85" s="8">
        <v>33612</v>
      </c>
      <c r="BH85" s="37">
        <f t="shared" si="124"/>
        <v>126</v>
      </c>
      <c r="BI85" s="37">
        <f t="shared" si="125"/>
        <v>0</v>
      </c>
      <c r="BJ85" s="23">
        <v>696.8</v>
      </c>
      <c r="BK85" s="23">
        <v>112212.8</v>
      </c>
      <c r="BL85" s="1">
        <f t="shared" si="126"/>
        <v>1</v>
      </c>
      <c r="BM85" s="37">
        <f t="shared" si="127"/>
        <v>5</v>
      </c>
      <c r="BN85" s="23">
        <v>-102</v>
      </c>
      <c r="BO85" s="23">
        <v>-3102.6</v>
      </c>
      <c r="BP85" s="23">
        <v>1753.1</v>
      </c>
      <c r="BQ85" s="23">
        <v>66903.600000000006</v>
      </c>
      <c r="BR85" s="23">
        <v>15846.8</v>
      </c>
      <c r="BS85" s="37">
        <f t="shared" si="128"/>
        <v>0</v>
      </c>
      <c r="BT85" s="37">
        <f t="shared" si="129"/>
        <v>2</v>
      </c>
      <c r="BU85" s="10" t="s">
        <v>384</v>
      </c>
      <c r="BV85" s="50" t="str">
        <f t="shared" si="137"/>
        <v>1</v>
      </c>
      <c r="BW85" s="10" t="s">
        <v>384</v>
      </c>
      <c r="BX85" s="50" t="str">
        <f t="shared" si="130"/>
        <v>1</v>
      </c>
      <c r="BY85" s="10" t="s">
        <v>384</v>
      </c>
      <c r="BZ85" s="41" t="str">
        <f t="shared" si="131"/>
        <v>1</v>
      </c>
      <c r="CA85" s="10" t="s">
        <v>385</v>
      </c>
      <c r="CB85" s="50" t="str">
        <f t="shared" si="132"/>
        <v>0</v>
      </c>
      <c r="CC85" s="10" t="s">
        <v>384</v>
      </c>
      <c r="CD85" s="50" t="str">
        <f t="shared" si="133"/>
        <v>1</v>
      </c>
      <c r="CE85" s="10" t="s">
        <v>422</v>
      </c>
      <c r="CF85" s="50" t="str">
        <f t="shared" si="136"/>
        <v>1</v>
      </c>
      <c r="CG85" s="18">
        <f t="shared" si="135"/>
        <v>46</v>
      </c>
      <c r="CH85" s="42"/>
    </row>
    <row r="86" spans="1:86" s="44" customFormat="1" ht="34.15" customHeight="1" x14ac:dyDescent="0.2">
      <c r="A86" s="34">
        <v>82</v>
      </c>
      <c r="B86" s="43" t="s">
        <v>79</v>
      </c>
      <c r="C86" s="23">
        <v>3266.2</v>
      </c>
      <c r="D86" s="23">
        <v>0</v>
      </c>
      <c r="E86" s="23">
        <v>3299.9</v>
      </c>
      <c r="F86" s="23">
        <v>0</v>
      </c>
      <c r="G86" s="37">
        <f t="shared" si="101"/>
        <v>99</v>
      </c>
      <c r="H86" s="37">
        <f t="shared" si="102"/>
        <v>5</v>
      </c>
      <c r="I86" s="9" t="s">
        <v>378</v>
      </c>
      <c r="J86" s="50" t="str">
        <f t="shared" si="134"/>
        <v>1</v>
      </c>
      <c r="K86" s="23">
        <v>611.6</v>
      </c>
      <c r="L86" s="23">
        <v>1163.5999999999999</v>
      </c>
      <c r="M86" s="37">
        <f t="shared" si="103"/>
        <v>90</v>
      </c>
      <c r="N86" s="37">
        <f t="shared" si="104"/>
        <v>0</v>
      </c>
      <c r="O86" s="8">
        <v>2468.1999999999998</v>
      </c>
      <c r="P86" s="8">
        <v>1710.6</v>
      </c>
      <c r="Q86" s="39">
        <f t="shared" si="105"/>
        <v>44</v>
      </c>
      <c r="R86" s="37">
        <f t="shared" si="106"/>
        <v>0</v>
      </c>
      <c r="S86" s="8">
        <v>0</v>
      </c>
      <c r="T86" s="37">
        <f t="shared" si="107"/>
        <v>1</v>
      </c>
      <c r="U86" s="8" t="s">
        <v>380</v>
      </c>
      <c r="V86" s="37" t="str">
        <f t="shared" si="108"/>
        <v>1</v>
      </c>
      <c r="W86" s="8">
        <v>1124.5</v>
      </c>
      <c r="X86" s="8">
        <v>2788.4</v>
      </c>
      <c r="Y86" s="37">
        <f t="shared" si="109"/>
        <v>40</v>
      </c>
      <c r="Z86" s="37">
        <f t="shared" si="110"/>
        <v>1</v>
      </c>
      <c r="AA86" s="8">
        <v>0</v>
      </c>
      <c r="AB86" s="8">
        <v>2597.1</v>
      </c>
      <c r="AC86" s="38">
        <f t="shared" si="111"/>
        <v>0</v>
      </c>
      <c r="AD86" s="37">
        <f t="shared" si="112"/>
        <v>2</v>
      </c>
      <c r="AE86" s="23">
        <v>0</v>
      </c>
      <c r="AF86" s="37">
        <f t="shared" si="113"/>
        <v>1</v>
      </c>
      <c r="AG86" s="8">
        <v>941</v>
      </c>
      <c r="AH86" s="8">
        <v>641.6</v>
      </c>
      <c r="AI86" s="8">
        <v>1163.5999999999999</v>
      </c>
      <c r="AJ86" s="8">
        <v>641.6</v>
      </c>
      <c r="AK86" s="41">
        <f t="shared" si="114"/>
        <v>0</v>
      </c>
      <c r="AL86" s="41">
        <f t="shared" si="115"/>
        <v>3</v>
      </c>
      <c r="AM86" s="10" t="s">
        <v>378</v>
      </c>
      <c r="AN86" s="37" t="str">
        <f t="shared" si="116"/>
        <v>1</v>
      </c>
      <c r="AO86" s="10" t="s">
        <v>382</v>
      </c>
      <c r="AP86" s="37" t="str">
        <f t="shared" si="117"/>
        <v>1</v>
      </c>
      <c r="AQ86" s="23">
        <v>393.8</v>
      </c>
      <c r="AR86" s="23">
        <v>358.1</v>
      </c>
      <c r="AS86" s="23">
        <v>272.5</v>
      </c>
      <c r="AT86" s="23">
        <v>1041.2</v>
      </c>
      <c r="AU86" s="40">
        <f t="shared" si="118"/>
        <v>205</v>
      </c>
      <c r="AV86" s="37">
        <f t="shared" si="119"/>
        <v>0</v>
      </c>
      <c r="AW86" s="10" t="s">
        <v>381</v>
      </c>
      <c r="AX86" s="37" t="str">
        <f t="shared" si="120"/>
        <v>1</v>
      </c>
      <c r="AY86" s="8">
        <v>2819.7</v>
      </c>
      <c r="AZ86" s="8">
        <v>0</v>
      </c>
      <c r="BA86" s="8">
        <v>2597.1</v>
      </c>
      <c r="BB86" s="37">
        <f t="shared" si="121"/>
        <v>109</v>
      </c>
      <c r="BC86" s="37">
        <f t="shared" si="122"/>
        <v>3</v>
      </c>
      <c r="BD86" s="8" t="s">
        <v>381</v>
      </c>
      <c r="BE86" s="37" t="str">
        <f t="shared" si="123"/>
        <v>1</v>
      </c>
      <c r="BF86" s="8">
        <v>0</v>
      </c>
      <c r="BG86" s="8">
        <v>1163.5999999999999</v>
      </c>
      <c r="BH86" s="37">
        <f t="shared" si="124"/>
        <v>0</v>
      </c>
      <c r="BI86" s="37">
        <f t="shared" si="125"/>
        <v>5</v>
      </c>
      <c r="BJ86" s="23">
        <v>0</v>
      </c>
      <c r="BK86" s="23">
        <v>2565.8000000000002</v>
      </c>
      <c r="BL86" s="1">
        <f t="shared" si="126"/>
        <v>0</v>
      </c>
      <c r="BM86" s="37">
        <f t="shared" si="127"/>
        <v>5</v>
      </c>
      <c r="BN86" s="23">
        <v>0</v>
      </c>
      <c r="BO86" s="23">
        <v>319.7</v>
      </c>
      <c r="BP86" s="23">
        <v>-107.6</v>
      </c>
      <c r="BQ86" s="23">
        <v>843.9</v>
      </c>
      <c r="BR86" s="23">
        <v>1232.0999999999999</v>
      </c>
      <c r="BS86" s="37">
        <f t="shared" si="128"/>
        <v>0</v>
      </c>
      <c r="BT86" s="37">
        <f t="shared" si="129"/>
        <v>2</v>
      </c>
      <c r="BU86" s="10" t="s">
        <v>384</v>
      </c>
      <c r="BV86" s="50" t="str">
        <f t="shared" si="137"/>
        <v>1</v>
      </c>
      <c r="BW86" s="10" t="s">
        <v>384</v>
      </c>
      <c r="BX86" s="50" t="str">
        <f t="shared" si="130"/>
        <v>1</v>
      </c>
      <c r="BY86" s="10" t="s">
        <v>385</v>
      </c>
      <c r="BZ86" s="41" t="str">
        <f t="shared" si="131"/>
        <v>0</v>
      </c>
      <c r="CA86" s="10" t="s">
        <v>385</v>
      </c>
      <c r="CB86" s="50" t="str">
        <f t="shared" si="132"/>
        <v>0</v>
      </c>
      <c r="CC86" s="10" t="s">
        <v>384</v>
      </c>
      <c r="CD86" s="50" t="str">
        <f t="shared" si="133"/>
        <v>1</v>
      </c>
      <c r="CE86" s="10" t="s">
        <v>422</v>
      </c>
      <c r="CF86" s="50" t="str">
        <f t="shared" si="136"/>
        <v>1</v>
      </c>
      <c r="CG86" s="18">
        <f t="shared" si="135"/>
        <v>38</v>
      </c>
    </row>
    <row r="87" spans="1:86" s="44" customFormat="1" ht="34.15" customHeight="1" x14ac:dyDescent="0.2">
      <c r="A87" s="34">
        <v>83</v>
      </c>
      <c r="B87" s="43" t="s">
        <v>85</v>
      </c>
      <c r="C87" s="23">
        <v>3159.2</v>
      </c>
      <c r="D87" s="23">
        <v>0</v>
      </c>
      <c r="E87" s="23">
        <v>3195.4</v>
      </c>
      <c r="F87" s="23">
        <v>0</v>
      </c>
      <c r="G87" s="37">
        <f t="shared" si="101"/>
        <v>99</v>
      </c>
      <c r="H87" s="37">
        <f t="shared" si="102"/>
        <v>5</v>
      </c>
      <c r="I87" s="9" t="s">
        <v>378</v>
      </c>
      <c r="J87" s="50" t="str">
        <f t="shared" si="134"/>
        <v>1</v>
      </c>
      <c r="K87" s="23">
        <v>614.9</v>
      </c>
      <c r="L87" s="23">
        <v>958.9</v>
      </c>
      <c r="M87" s="37">
        <f t="shared" si="103"/>
        <v>56</v>
      </c>
      <c r="N87" s="37">
        <f t="shared" si="104"/>
        <v>0</v>
      </c>
      <c r="O87" s="8">
        <v>2531</v>
      </c>
      <c r="P87" s="8">
        <v>1755.1</v>
      </c>
      <c r="Q87" s="39">
        <f t="shared" si="105"/>
        <v>44</v>
      </c>
      <c r="R87" s="37">
        <f t="shared" si="106"/>
        <v>0</v>
      </c>
      <c r="S87" s="8">
        <v>0</v>
      </c>
      <c r="T87" s="37">
        <f t="shared" si="107"/>
        <v>1</v>
      </c>
      <c r="U87" s="8" t="s">
        <v>380</v>
      </c>
      <c r="V87" s="37" t="str">
        <f t="shared" si="108"/>
        <v>1</v>
      </c>
      <c r="W87" s="8">
        <v>1657.4</v>
      </c>
      <c r="X87" s="8">
        <v>3508.9</v>
      </c>
      <c r="Y87" s="37">
        <f t="shared" si="109"/>
        <v>47</v>
      </c>
      <c r="Z87" s="37">
        <f t="shared" si="110"/>
        <v>1</v>
      </c>
      <c r="AA87" s="8">
        <v>0</v>
      </c>
      <c r="AB87" s="8">
        <v>3394</v>
      </c>
      <c r="AC87" s="38">
        <f t="shared" si="111"/>
        <v>0</v>
      </c>
      <c r="AD87" s="37">
        <f t="shared" si="112"/>
        <v>2</v>
      </c>
      <c r="AE87" s="23">
        <v>0</v>
      </c>
      <c r="AF87" s="37">
        <f t="shared" si="113"/>
        <v>1</v>
      </c>
      <c r="AG87" s="8">
        <v>824.7</v>
      </c>
      <c r="AH87" s="8">
        <v>644.9</v>
      </c>
      <c r="AI87" s="8">
        <v>970.9</v>
      </c>
      <c r="AJ87" s="8">
        <v>644.9</v>
      </c>
      <c r="AK87" s="41">
        <f t="shared" si="114"/>
        <v>0</v>
      </c>
      <c r="AL87" s="41">
        <f t="shared" si="115"/>
        <v>3</v>
      </c>
      <c r="AM87" s="10" t="s">
        <v>378</v>
      </c>
      <c r="AN87" s="37" t="str">
        <f t="shared" si="116"/>
        <v>1</v>
      </c>
      <c r="AO87" s="10" t="s">
        <v>382</v>
      </c>
      <c r="AP87" s="37" t="str">
        <f t="shared" si="117"/>
        <v>1</v>
      </c>
      <c r="AQ87" s="23">
        <v>390</v>
      </c>
      <c r="AR87" s="23">
        <v>448.9</v>
      </c>
      <c r="AS87" s="23">
        <v>538.20000000000005</v>
      </c>
      <c r="AT87" s="23">
        <v>1105</v>
      </c>
      <c r="AU87" s="40">
        <f t="shared" si="118"/>
        <v>141</v>
      </c>
      <c r="AV87" s="37">
        <f t="shared" si="119"/>
        <v>0</v>
      </c>
      <c r="AW87" s="10" t="s">
        <v>381</v>
      </c>
      <c r="AX87" s="37" t="str">
        <f t="shared" si="120"/>
        <v>1</v>
      </c>
      <c r="AY87" s="8">
        <v>3540.2</v>
      </c>
      <c r="AZ87" s="8">
        <v>0</v>
      </c>
      <c r="BA87" s="8">
        <v>3394.9</v>
      </c>
      <c r="BB87" s="37">
        <f t="shared" si="121"/>
        <v>104</v>
      </c>
      <c r="BC87" s="37">
        <f t="shared" si="122"/>
        <v>3</v>
      </c>
      <c r="BD87" s="8" t="s">
        <v>381</v>
      </c>
      <c r="BE87" s="37" t="str">
        <f t="shared" si="123"/>
        <v>1</v>
      </c>
      <c r="BF87" s="8">
        <v>0</v>
      </c>
      <c r="BG87" s="8">
        <v>958.96</v>
      </c>
      <c r="BH87" s="37">
        <f t="shared" si="124"/>
        <v>0</v>
      </c>
      <c r="BI87" s="37">
        <f t="shared" si="125"/>
        <v>5</v>
      </c>
      <c r="BJ87" s="23">
        <v>0</v>
      </c>
      <c r="BK87" s="23">
        <v>3362.7</v>
      </c>
      <c r="BL87" s="1">
        <f t="shared" si="126"/>
        <v>0</v>
      </c>
      <c r="BM87" s="37">
        <f t="shared" si="127"/>
        <v>5</v>
      </c>
      <c r="BN87" s="23">
        <v>0</v>
      </c>
      <c r="BO87" s="23">
        <v>98.2</v>
      </c>
      <c r="BP87" s="23">
        <v>965.8</v>
      </c>
      <c r="BQ87" s="23">
        <v>860.7</v>
      </c>
      <c r="BR87" s="23">
        <v>691.6</v>
      </c>
      <c r="BS87" s="37">
        <f t="shared" si="128"/>
        <v>0</v>
      </c>
      <c r="BT87" s="37">
        <f t="shared" si="129"/>
        <v>2</v>
      </c>
      <c r="BU87" s="10" t="s">
        <v>384</v>
      </c>
      <c r="BV87" s="50" t="str">
        <f t="shared" si="137"/>
        <v>1</v>
      </c>
      <c r="BW87" s="10" t="s">
        <v>384</v>
      </c>
      <c r="BX87" s="50" t="str">
        <f t="shared" si="130"/>
        <v>1</v>
      </c>
      <c r="BY87" s="10" t="s">
        <v>384</v>
      </c>
      <c r="BZ87" s="41" t="str">
        <f t="shared" si="131"/>
        <v>1</v>
      </c>
      <c r="CA87" s="10" t="s">
        <v>385</v>
      </c>
      <c r="CB87" s="50" t="str">
        <f t="shared" si="132"/>
        <v>0</v>
      </c>
      <c r="CC87" s="10" t="s">
        <v>384</v>
      </c>
      <c r="CD87" s="50" t="str">
        <f t="shared" si="133"/>
        <v>1</v>
      </c>
      <c r="CE87" s="10" t="s">
        <v>422</v>
      </c>
      <c r="CF87" s="50" t="str">
        <f t="shared" si="136"/>
        <v>1</v>
      </c>
      <c r="CG87" s="18">
        <f t="shared" si="135"/>
        <v>39</v>
      </c>
    </row>
    <row r="88" spans="1:86" s="44" customFormat="1" ht="34.15" customHeight="1" x14ac:dyDescent="0.2">
      <c r="A88" s="34">
        <v>84</v>
      </c>
      <c r="B88" s="43" t="s">
        <v>83</v>
      </c>
      <c r="C88" s="23">
        <v>2632.5</v>
      </c>
      <c r="D88" s="23">
        <v>0</v>
      </c>
      <c r="E88" s="23">
        <v>2658.4</v>
      </c>
      <c r="F88" s="23">
        <v>0</v>
      </c>
      <c r="G88" s="37">
        <f t="shared" si="101"/>
        <v>99</v>
      </c>
      <c r="H88" s="37">
        <f t="shared" si="102"/>
        <v>5</v>
      </c>
      <c r="I88" s="9" t="s">
        <v>378</v>
      </c>
      <c r="J88" s="50" t="str">
        <f t="shared" si="134"/>
        <v>1</v>
      </c>
      <c r="K88" s="23">
        <v>1311.8</v>
      </c>
      <c r="L88" s="23">
        <v>2019.4</v>
      </c>
      <c r="M88" s="37">
        <f t="shared" si="103"/>
        <v>54</v>
      </c>
      <c r="N88" s="37">
        <f t="shared" si="104"/>
        <v>0</v>
      </c>
      <c r="O88" s="8">
        <v>1866</v>
      </c>
      <c r="P88" s="8">
        <v>1654.2</v>
      </c>
      <c r="Q88" s="39">
        <f t="shared" si="105"/>
        <v>13</v>
      </c>
      <c r="R88" s="37">
        <f t="shared" si="106"/>
        <v>4</v>
      </c>
      <c r="S88" s="8">
        <v>0</v>
      </c>
      <c r="T88" s="37">
        <f t="shared" si="107"/>
        <v>1</v>
      </c>
      <c r="U88" s="8" t="s">
        <v>380</v>
      </c>
      <c r="V88" s="37" t="str">
        <f t="shared" si="108"/>
        <v>1</v>
      </c>
      <c r="W88" s="8">
        <v>345.7</v>
      </c>
      <c r="X88" s="8">
        <v>2761.3</v>
      </c>
      <c r="Y88" s="37">
        <f t="shared" si="109"/>
        <v>13</v>
      </c>
      <c r="Z88" s="37">
        <f t="shared" si="110"/>
        <v>2</v>
      </c>
      <c r="AA88" s="8">
        <v>0</v>
      </c>
      <c r="AB88" s="8">
        <v>2923.7</v>
      </c>
      <c r="AC88" s="38">
        <f t="shared" si="111"/>
        <v>0</v>
      </c>
      <c r="AD88" s="37">
        <f t="shared" si="112"/>
        <v>2</v>
      </c>
      <c r="AE88" s="23">
        <v>0</v>
      </c>
      <c r="AF88" s="37">
        <f t="shared" si="113"/>
        <v>1</v>
      </c>
      <c r="AG88" s="8">
        <v>2157.8000000000002</v>
      </c>
      <c r="AH88" s="8">
        <v>1311.8</v>
      </c>
      <c r="AI88" s="8">
        <v>2019.5</v>
      </c>
      <c r="AJ88" s="8">
        <v>1311.8</v>
      </c>
      <c r="AK88" s="41">
        <f t="shared" si="114"/>
        <v>6</v>
      </c>
      <c r="AL88" s="41">
        <f t="shared" si="115"/>
        <v>0</v>
      </c>
      <c r="AM88" s="10" t="s">
        <v>378</v>
      </c>
      <c r="AN88" s="37" t="str">
        <f t="shared" si="116"/>
        <v>1</v>
      </c>
      <c r="AO88" s="10" t="s">
        <v>382</v>
      </c>
      <c r="AP88" s="37" t="str">
        <f t="shared" si="117"/>
        <v>1</v>
      </c>
      <c r="AQ88" s="23">
        <v>645</v>
      </c>
      <c r="AR88" s="23">
        <v>568.1</v>
      </c>
      <c r="AS88" s="23">
        <v>764.5</v>
      </c>
      <c r="AT88" s="23">
        <v>525.79999999999995</v>
      </c>
      <c r="AU88" s="40">
        <f t="shared" si="118"/>
        <v>20</v>
      </c>
      <c r="AV88" s="37">
        <f t="shared" si="119"/>
        <v>4</v>
      </c>
      <c r="AW88" s="10" t="s">
        <v>381</v>
      </c>
      <c r="AX88" s="37" t="str">
        <f t="shared" si="120"/>
        <v>1</v>
      </c>
      <c r="AY88" s="8">
        <v>2785.4</v>
      </c>
      <c r="AZ88" s="8">
        <v>138.4</v>
      </c>
      <c r="BA88" s="8">
        <v>2923.7</v>
      </c>
      <c r="BB88" s="37">
        <f t="shared" si="121"/>
        <v>100</v>
      </c>
      <c r="BC88" s="37">
        <f t="shared" si="122"/>
        <v>3</v>
      </c>
      <c r="BD88" s="8" t="s">
        <v>381</v>
      </c>
      <c r="BE88" s="37" t="str">
        <f t="shared" si="123"/>
        <v>1</v>
      </c>
      <c r="BF88" s="8">
        <v>0</v>
      </c>
      <c r="BG88" s="8">
        <v>2019.4</v>
      </c>
      <c r="BH88" s="37">
        <f t="shared" si="124"/>
        <v>0</v>
      </c>
      <c r="BI88" s="37">
        <f t="shared" si="125"/>
        <v>5</v>
      </c>
      <c r="BJ88" s="23">
        <v>0</v>
      </c>
      <c r="BK88" s="23">
        <v>2899.6</v>
      </c>
      <c r="BL88" s="1">
        <f t="shared" si="126"/>
        <v>0</v>
      </c>
      <c r="BM88" s="37">
        <f t="shared" si="127"/>
        <v>5</v>
      </c>
      <c r="BN88" s="23">
        <v>0</v>
      </c>
      <c r="BO88" s="23">
        <v>670.4</v>
      </c>
      <c r="BP88" s="23">
        <v>-292.7</v>
      </c>
      <c r="BQ88" s="23">
        <v>1349</v>
      </c>
      <c r="BR88" s="23">
        <v>638.4</v>
      </c>
      <c r="BS88" s="37">
        <f t="shared" si="128"/>
        <v>0</v>
      </c>
      <c r="BT88" s="37">
        <f t="shared" si="129"/>
        <v>2</v>
      </c>
      <c r="BU88" s="10" t="s">
        <v>385</v>
      </c>
      <c r="BV88" s="50" t="str">
        <f t="shared" si="137"/>
        <v>0</v>
      </c>
      <c r="BW88" s="10" t="s">
        <v>384</v>
      </c>
      <c r="BX88" s="50" t="str">
        <f t="shared" si="130"/>
        <v>1</v>
      </c>
      <c r="BY88" s="10" t="s">
        <v>384</v>
      </c>
      <c r="BZ88" s="41" t="str">
        <f t="shared" si="131"/>
        <v>1</v>
      </c>
      <c r="CA88" s="10" t="s">
        <v>385</v>
      </c>
      <c r="CB88" s="50" t="str">
        <f t="shared" si="132"/>
        <v>0</v>
      </c>
      <c r="CC88" s="10" t="s">
        <v>384</v>
      </c>
      <c r="CD88" s="50" t="str">
        <f t="shared" si="133"/>
        <v>1</v>
      </c>
      <c r="CE88" s="10" t="s">
        <v>422</v>
      </c>
      <c r="CF88" s="50" t="str">
        <f t="shared" si="136"/>
        <v>1</v>
      </c>
      <c r="CG88" s="18">
        <f t="shared" si="135"/>
        <v>44</v>
      </c>
    </row>
    <row r="89" spans="1:86" s="44" customFormat="1" ht="34.15" customHeight="1" x14ac:dyDescent="0.2">
      <c r="A89" s="34">
        <v>85</v>
      </c>
      <c r="B89" s="43" t="s">
        <v>84</v>
      </c>
      <c r="C89" s="23">
        <v>2382.8000000000002</v>
      </c>
      <c r="D89" s="23">
        <v>0</v>
      </c>
      <c r="E89" s="23">
        <v>2413.9</v>
      </c>
      <c r="F89" s="23">
        <v>0</v>
      </c>
      <c r="G89" s="37">
        <f t="shared" si="101"/>
        <v>99</v>
      </c>
      <c r="H89" s="37">
        <f t="shared" si="102"/>
        <v>5</v>
      </c>
      <c r="I89" s="9" t="s">
        <v>378</v>
      </c>
      <c r="J89" s="50" t="str">
        <f t="shared" si="134"/>
        <v>1</v>
      </c>
      <c r="K89" s="23">
        <v>227.1</v>
      </c>
      <c r="L89" s="23">
        <v>706.7</v>
      </c>
      <c r="M89" s="37">
        <f t="shared" si="103"/>
        <v>211</v>
      </c>
      <c r="N89" s="37">
        <f t="shared" si="104"/>
        <v>0</v>
      </c>
      <c r="O89" s="8">
        <v>2098</v>
      </c>
      <c r="P89" s="8">
        <v>1487.3</v>
      </c>
      <c r="Q89" s="39">
        <f t="shared" si="105"/>
        <v>41</v>
      </c>
      <c r="R89" s="37">
        <f t="shared" si="106"/>
        <v>0</v>
      </c>
      <c r="S89" s="8">
        <v>0</v>
      </c>
      <c r="T89" s="37">
        <f t="shared" si="107"/>
        <v>1</v>
      </c>
      <c r="U89" s="8" t="s">
        <v>380</v>
      </c>
      <c r="V89" s="37" t="str">
        <f t="shared" si="108"/>
        <v>1</v>
      </c>
      <c r="W89" s="8">
        <v>1272.3</v>
      </c>
      <c r="X89" s="8">
        <v>4626.1000000000004</v>
      </c>
      <c r="Y89" s="37">
        <f t="shared" si="109"/>
        <v>28</v>
      </c>
      <c r="Z89" s="37">
        <f t="shared" si="110"/>
        <v>1</v>
      </c>
      <c r="AA89" s="8">
        <v>0</v>
      </c>
      <c r="AB89" s="8">
        <v>4474.8999999999996</v>
      </c>
      <c r="AC89" s="38">
        <f t="shared" si="111"/>
        <v>0</v>
      </c>
      <c r="AD89" s="37">
        <f t="shared" si="112"/>
        <v>2</v>
      </c>
      <c r="AE89" s="23">
        <v>0</v>
      </c>
      <c r="AF89" s="37">
        <f t="shared" si="113"/>
        <v>1</v>
      </c>
      <c r="AG89" s="8">
        <v>529</v>
      </c>
      <c r="AH89" s="8">
        <v>227.1</v>
      </c>
      <c r="AI89" s="8">
        <v>706.6</v>
      </c>
      <c r="AJ89" s="8">
        <v>227.1</v>
      </c>
      <c r="AK89" s="41">
        <f t="shared" si="114"/>
        <v>0</v>
      </c>
      <c r="AL89" s="41">
        <f t="shared" si="115"/>
        <v>3</v>
      </c>
      <c r="AM89" s="10" t="s">
        <v>378</v>
      </c>
      <c r="AN89" s="37" t="str">
        <f t="shared" si="116"/>
        <v>1</v>
      </c>
      <c r="AO89" s="10" t="s">
        <v>382</v>
      </c>
      <c r="AP89" s="37" t="str">
        <f t="shared" si="117"/>
        <v>1</v>
      </c>
      <c r="AQ89" s="23">
        <v>288.5</v>
      </c>
      <c r="AR89" s="23">
        <v>674</v>
      </c>
      <c r="AS89" s="23">
        <v>269.60000000000002</v>
      </c>
      <c r="AT89" s="23">
        <v>569.20000000000005</v>
      </c>
      <c r="AU89" s="40">
        <f t="shared" si="118"/>
        <v>39</v>
      </c>
      <c r="AV89" s="37">
        <f t="shared" si="119"/>
        <v>2</v>
      </c>
      <c r="AW89" s="10" t="s">
        <v>381</v>
      </c>
      <c r="AX89" s="37" t="str">
        <f t="shared" si="120"/>
        <v>1</v>
      </c>
      <c r="AY89" s="8">
        <v>4652.6000000000004</v>
      </c>
      <c r="AZ89" s="8">
        <v>0</v>
      </c>
      <c r="BA89" s="8">
        <v>4474.8999999999996</v>
      </c>
      <c r="BB89" s="37">
        <f t="shared" si="121"/>
        <v>104</v>
      </c>
      <c r="BC89" s="37">
        <f t="shared" si="122"/>
        <v>3</v>
      </c>
      <c r="BD89" s="8" t="s">
        <v>381</v>
      </c>
      <c r="BE89" s="37" t="str">
        <f t="shared" si="123"/>
        <v>1</v>
      </c>
      <c r="BF89" s="8">
        <v>0</v>
      </c>
      <c r="BG89" s="8">
        <v>706.7</v>
      </c>
      <c r="BH89" s="37">
        <f t="shared" si="124"/>
        <v>0</v>
      </c>
      <c r="BI89" s="37">
        <f t="shared" si="125"/>
        <v>5</v>
      </c>
      <c r="BJ89" s="23">
        <v>0</v>
      </c>
      <c r="BK89" s="23">
        <v>4448.3999999999996</v>
      </c>
      <c r="BL89" s="1">
        <f t="shared" si="126"/>
        <v>0</v>
      </c>
      <c r="BM89" s="37">
        <f t="shared" si="127"/>
        <v>5</v>
      </c>
      <c r="BN89" s="23">
        <v>0</v>
      </c>
      <c r="BO89" s="23">
        <v>405.9</v>
      </c>
      <c r="BP89" s="23">
        <v>294</v>
      </c>
      <c r="BQ89" s="23">
        <v>300.8</v>
      </c>
      <c r="BR89" s="23">
        <v>978.3</v>
      </c>
      <c r="BS89" s="37">
        <f t="shared" si="128"/>
        <v>0</v>
      </c>
      <c r="BT89" s="37">
        <f t="shared" si="129"/>
        <v>2</v>
      </c>
      <c r="BU89" s="10" t="s">
        <v>384</v>
      </c>
      <c r="BV89" s="50" t="str">
        <f t="shared" si="137"/>
        <v>1</v>
      </c>
      <c r="BW89" s="10" t="s">
        <v>384</v>
      </c>
      <c r="BX89" s="50" t="str">
        <f t="shared" si="130"/>
        <v>1</v>
      </c>
      <c r="BY89" s="10" t="s">
        <v>384</v>
      </c>
      <c r="BZ89" s="41" t="str">
        <f t="shared" si="131"/>
        <v>1</v>
      </c>
      <c r="CA89" s="10" t="s">
        <v>385</v>
      </c>
      <c r="CB89" s="50" t="str">
        <f t="shared" si="132"/>
        <v>0</v>
      </c>
      <c r="CC89" s="10" t="s">
        <v>384</v>
      </c>
      <c r="CD89" s="50" t="str">
        <f t="shared" si="133"/>
        <v>1</v>
      </c>
      <c r="CE89" s="10" t="s">
        <v>422</v>
      </c>
      <c r="CF89" s="50" t="str">
        <f t="shared" si="136"/>
        <v>1</v>
      </c>
      <c r="CG89" s="18">
        <f t="shared" si="135"/>
        <v>41</v>
      </c>
    </row>
    <row r="90" spans="1:86" s="44" customFormat="1" ht="34.15" customHeight="1" x14ac:dyDescent="0.2">
      <c r="A90" s="34">
        <v>86</v>
      </c>
      <c r="B90" s="43" t="s">
        <v>78</v>
      </c>
      <c r="C90" s="23">
        <v>2606.1999999999998</v>
      </c>
      <c r="D90" s="23">
        <v>0</v>
      </c>
      <c r="E90" s="23">
        <v>2642.5</v>
      </c>
      <c r="F90" s="23">
        <v>0</v>
      </c>
      <c r="G90" s="37">
        <f t="shared" si="101"/>
        <v>99</v>
      </c>
      <c r="H90" s="37">
        <f t="shared" si="102"/>
        <v>5</v>
      </c>
      <c r="I90" s="9" t="s">
        <v>378</v>
      </c>
      <c r="J90" s="50" t="str">
        <f t="shared" si="134"/>
        <v>1</v>
      </c>
      <c r="K90" s="23">
        <v>435.2</v>
      </c>
      <c r="L90" s="23">
        <v>591.1</v>
      </c>
      <c r="M90" s="37">
        <f t="shared" si="103"/>
        <v>36</v>
      </c>
      <c r="N90" s="37">
        <f t="shared" si="104"/>
        <v>0</v>
      </c>
      <c r="O90" s="8">
        <v>2263</v>
      </c>
      <c r="P90" s="8">
        <v>1572.2</v>
      </c>
      <c r="Q90" s="39">
        <f t="shared" si="105"/>
        <v>44</v>
      </c>
      <c r="R90" s="37">
        <f t="shared" si="106"/>
        <v>0</v>
      </c>
      <c r="S90" s="8">
        <v>0</v>
      </c>
      <c r="T90" s="37">
        <f t="shared" si="107"/>
        <v>1</v>
      </c>
      <c r="U90" s="8" t="s">
        <v>380</v>
      </c>
      <c r="V90" s="37" t="str">
        <f t="shared" si="108"/>
        <v>1</v>
      </c>
      <c r="W90" s="8">
        <v>1142.7</v>
      </c>
      <c r="X90" s="8">
        <v>2438.3000000000002</v>
      </c>
      <c r="Y90" s="37">
        <f t="shared" si="109"/>
        <v>47</v>
      </c>
      <c r="Z90" s="37">
        <f t="shared" si="110"/>
        <v>1</v>
      </c>
      <c r="AA90" s="8">
        <v>0</v>
      </c>
      <c r="AB90" s="8">
        <v>2493.1</v>
      </c>
      <c r="AC90" s="38">
        <f t="shared" si="111"/>
        <v>0</v>
      </c>
      <c r="AD90" s="37">
        <f t="shared" si="112"/>
        <v>2</v>
      </c>
      <c r="AE90" s="23">
        <v>0</v>
      </c>
      <c r="AF90" s="37">
        <f t="shared" si="113"/>
        <v>1</v>
      </c>
      <c r="AG90" s="8">
        <v>781.2</v>
      </c>
      <c r="AH90" s="8">
        <v>435.2</v>
      </c>
      <c r="AI90" s="8">
        <v>765</v>
      </c>
      <c r="AJ90" s="8">
        <v>432.2</v>
      </c>
      <c r="AK90" s="41">
        <f t="shared" si="114"/>
        <v>2</v>
      </c>
      <c r="AL90" s="41">
        <f t="shared" si="115"/>
        <v>2</v>
      </c>
      <c r="AM90" s="10" t="s">
        <v>378</v>
      </c>
      <c r="AN90" s="37" t="str">
        <f t="shared" si="116"/>
        <v>1</v>
      </c>
      <c r="AO90" s="10" t="s">
        <v>382</v>
      </c>
      <c r="AP90" s="37" t="str">
        <f t="shared" si="117"/>
        <v>1</v>
      </c>
      <c r="AQ90" s="23">
        <v>341.9</v>
      </c>
      <c r="AR90" s="23">
        <v>423</v>
      </c>
      <c r="AS90" s="23">
        <v>332.9</v>
      </c>
      <c r="AT90" s="23">
        <v>826</v>
      </c>
      <c r="AU90" s="40">
        <f t="shared" si="118"/>
        <v>126</v>
      </c>
      <c r="AV90" s="37">
        <f t="shared" si="119"/>
        <v>0</v>
      </c>
      <c r="AW90" s="10" t="s">
        <v>381</v>
      </c>
      <c r="AX90" s="37" t="str">
        <f t="shared" si="120"/>
        <v>1</v>
      </c>
      <c r="AY90" s="8">
        <v>2476.9</v>
      </c>
      <c r="AZ90" s="8">
        <v>16.2</v>
      </c>
      <c r="BA90" s="8">
        <v>2493.1</v>
      </c>
      <c r="BB90" s="37">
        <f t="shared" si="121"/>
        <v>100</v>
      </c>
      <c r="BC90" s="37">
        <f t="shared" si="122"/>
        <v>3</v>
      </c>
      <c r="BD90" s="8" t="s">
        <v>381</v>
      </c>
      <c r="BE90" s="37" t="str">
        <f t="shared" si="123"/>
        <v>1</v>
      </c>
      <c r="BF90" s="8">
        <v>0</v>
      </c>
      <c r="BG90" s="8">
        <v>591.1</v>
      </c>
      <c r="BH90" s="37">
        <f t="shared" si="124"/>
        <v>0</v>
      </c>
      <c r="BI90" s="37">
        <f t="shared" si="125"/>
        <v>5</v>
      </c>
      <c r="BJ90" s="23">
        <v>0</v>
      </c>
      <c r="BK90" s="23">
        <v>2454.5</v>
      </c>
      <c r="BL90" s="1">
        <f t="shared" si="126"/>
        <v>0</v>
      </c>
      <c r="BM90" s="37">
        <f t="shared" si="127"/>
        <v>5</v>
      </c>
      <c r="BN90" s="23">
        <v>0</v>
      </c>
      <c r="BO90" s="23">
        <v>112.7</v>
      </c>
      <c r="BP90" s="23">
        <v>-123.3</v>
      </c>
      <c r="BQ90" s="23">
        <v>478.4</v>
      </c>
      <c r="BR90" s="23">
        <v>1266</v>
      </c>
      <c r="BS90" s="37">
        <f t="shared" si="128"/>
        <v>0</v>
      </c>
      <c r="BT90" s="37">
        <f t="shared" si="129"/>
        <v>2</v>
      </c>
      <c r="BU90" s="10" t="s">
        <v>384</v>
      </c>
      <c r="BV90" s="50" t="str">
        <f t="shared" si="137"/>
        <v>1</v>
      </c>
      <c r="BW90" s="10" t="s">
        <v>384</v>
      </c>
      <c r="BX90" s="50" t="str">
        <f t="shared" si="130"/>
        <v>1</v>
      </c>
      <c r="BY90" s="10" t="s">
        <v>384</v>
      </c>
      <c r="BZ90" s="41" t="str">
        <f t="shared" si="131"/>
        <v>1</v>
      </c>
      <c r="CA90" s="10" t="s">
        <v>385</v>
      </c>
      <c r="CB90" s="50" t="str">
        <f t="shared" si="132"/>
        <v>0</v>
      </c>
      <c r="CC90" s="10" t="s">
        <v>384</v>
      </c>
      <c r="CD90" s="50" t="str">
        <f t="shared" si="133"/>
        <v>1</v>
      </c>
      <c r="CE90" s="10" t="s">
        <v>422</v>
      </c>
      <c r="CF90" s="50" t="str">
        <f t="shared" si="136"/>
        <v>1</v>
      </c>
      <c r="CG90" s="18">
        <f t="shared" si="135"/>
        <v>38</v>
      </c>
    </row>
    <row r="91" spans="1:86" s="44" customFormat="1" ht="34.15" customHeight="1" x14ac:dyDescent="0.2">
      <c r="A91" s="34">
        <v>87</v>
      </c>
      <c r="B91" s="43" t="s">
        <v>77</v>
      </c>
      <c r="C91" s="23">
        <v>12108</v>
      </c>
      <c r="D91" s="23">
        <v>97.4</v>
      </c>
      <c r="E91" s="23">
        <v>12211.6</v>
      </c>
      <c r="F91" s="23">
        <v>97.4</v>
      </c>
      <c r="G91" s="37">
        <f t="shared" si="101"/>
        <v>99</v>
      </c>
      <c r="H91" s="37">
        <f t="shared" si="102"/>
        <v>5</v>
      </c>
      <c r="I91" s="9" t="s">
        <v>378</v>
      </c>
      <c r="J91" s="50" t="str">
        <f t="shared" si="134"/>
        <v>1</v>
      </c>
      <c r="K91" s="23">
        <v>5033.8</v>
      </c>
      <c r="L91" s="23">
        <v>7098.5</v>
      </c>
      <c r="M91" s="37">
        <f t="shared" si="103"/>
        <v>41</v>
      </c>
      <c r="N91" s="37">
        <f t="shared" si="104"/>
        <v>0</v>
      </c>
      <c r="O91" s="8">
        <v>96876</v>
      </c>
      <c r="P91" s="8">
        <v>7669.7</v>
      </c>
      <c r="Q91" s="39">
        <f t="shared" si="105"/>
        <v>1163</v>
      </c>
      <c r="R91" s="37">
        <f t="shared" si="106"/>
        <v>0</v>
      </c>
      <c r="S91" s="8">
        <v>0</v>
      </c>
      <c r="T91" s="37">
        <f t="shared" si="107"/>
        <v>1</v>
      </c>
      <c r="U91" s="8" t="s">
        <v>380</v>
      </c>
      <c r="V91" s="37" t="str">
        <f t="shared" si="108"/>
        <v>1</v>
      </c>
      <c r="W91" s="8">
        <v>2518.9</v>
      </c>
      <c r="X91" s="8">
        <v>12849.9</v>
      </c>
      <c r="Y91" s="37">
        <f t="shared" si="109"/>
        <v>20</v>
      </c>
      <c r="Z91" s="37">
        <f t="shared" si="110"/>
        <v>2</v>
      </c>
      <c r="AA91" s="8">
        <v>0</v>
      </c>
      <c r="AB91" s="8">
        <v>11413</v>
      </c>
      <c r="AC91" s="38">
        <f t="shared" si="111"/>
        <v>0</v>
      </c>
      <c r="AD91" s="37">
        <f t="shared" si="112"/>
        <v>2</v>
      </c>
      <c r="AE91" s="23">
        <v>0</v>
      </c>
      <c r="AF91" s="37">
        <f t="shared" si="113"/>
        <v>1</v>
      </c>
      <c r="AG91" s="8">
        <v>5641.4</v>
      </c>
      <c r="AH91" s="8">
        <v>5033.8</v>
      </c>
      <c r="AI91" s="8">
        <v>7174.7</v>
      </c>
      <c r="AJ91" s="8">
        <v>5033.8</v>
      </c>
      <c r="AK91" s="41">
        <f t="shared" si="114"/>
        <v>0</v>
      </c>
      <c r="AL91" s="41">
        <f t="shared" si="115"/>
        <v>3</v>
      </c>
      <c r="AM91" s="10" t="s">
        <v>378</v>
      </c>
      <c r="AN91" s="37" t="str">
        <f t="shared" si="116"/>
        <v>1</v>
      </c>
      <c r="AO91" s="10" t="s">
        <v>382</v>
      </c>
      <c r="AP91" s="37" t="str">
        <f t="shared" si="117"/>
        <v>1</v>
      </c>
      <c r="AQ91" s="23">
        <v>1326.8</v>
      </c>
      <c r="AR91" s="23">
        <v>1747.9</v>
      </c>
      <c r="AS91" s="23">
        <v>2224.1</v>
      </c>
      <c r="AT91" s="23">
        <v>2861.6</v>
      </c>
      <c r="AU91" s="40">
        <f t="shared" si="118"/>
        <v>62</v>
      </c>
      <c r="AV91" s="37">
        <f t="shared" si="119"/>
        <v>0</v>
      </c>
      <c r="AW91" s="10" t="s">
        <v>381</v>
      </c>
      <c r="AX91" s="37" t="str">
        <f t="shared" si="120"/>
        <v>1</v>
      </c>
      <c r="AY91" s="8">
        <v>12946.3</v>
      </c>
      <c r="AZ91" s="8">
        <v>0</v>
      </c>
      <c r="BA91" s="8">
        <v>11413</v>
      </c>
      <c r="BB91" s="37">
        <f t="shared" si="121"/>
        <v>113</v>
      </c>
      <c r="BC91" s="37">
        <f t="shared" si="122"/>
        <v>3</v>
      </c>
      <c r="BD91" s="8" t="s">
        <v>381</v>
      </c>
      <c r="BE91" s="37" t="str">
        <f t="shared" si="123"/>
        <v>1</v>
      </c>
      <c r="BF91" s="8">
        <v>0</v>
      </c>
      <c r="BG91" s="8">
        <v>7098.5</v>
      </c>
      <c r="BH91" s="37">
        <f t="shared" si="124"/>
        <v>0</v>
      </c>
      <c r="BI91" s="37">
        <f t="shared" si="125"/>
        <v>5</v>
      </c>
      <c r="BJ91" s="23">
        <v>0</v>
      </c>
      <c r="BK91" s="23">
        <v>11316.6</v>
      </c>
      <c r="BL91" s="1">
        <f t="shared" si="126"/>
        <v>0</v>
      </c>
      <c r="BM91" s="37">
        <f t="shared" si="127"/>
        <v>5</v>
      </c>
      <c r="BN91" s="23">
        <v>0</v>
      </c>
      <c r="BO91" s="23">
        <v>1804.8</v>
      </c>
      <c r="BP91" s="23">
        <v>194.3</v>
      </c>
      <c r="BQ91" s="23">
        <v>5293.7</v>
      </c>
      <c r="BR91" s="23">
        <v>2324.6</v>
      </c>
      <c r="BS91" s="37">
        <f t="shared" si="128"/>
        <v>0</v>
      </c>
      <c r="BT91" s="37">
        <f t="shared" si="129"/>
        <v>2</v>
      </c>
      <c r="BU91" s="10" t="s">
        <v>384</v>
      </c>
      <c r="BV91" s="50" t="str">
        <f t="shared" si="137"/>
        <v>1</v>
      </c>
      <c r="BW91" s="10" t="s">
        <v>384</v>
      </c>
      <c r="BX91" s="50" t="str">
        <f t="shared" si="130"/>
        <v>1</v>
      </c>
      <c r="BY91" s="10" t="s">
        <v>384</v>
      </c>
      <c r="BZ91" s="41" t="str">
        <f t="shared" si="131"/>
        <v>1</v>
      </c>
      <c r="CA91" s="10" t="s">
        <v>385</v>
      </c>
      <c r="CB91" s="50" t="str">
        <f t="shared" si="132"/>
        <v>0</v>
      </c>
      <c r="CC91" s="10" t="s">
        <v>384</v>
      </c>
      <c r="CD91" s="50" t="str">
        <f t="shared" si="133"/>
        <v>1</v>
      </c>
      <c r="CE91" s="10" t="s">
        <v>422</v>
      </c>
      <c r="CF91" s="50" t="str">
        <f t="shared" si="136"/>
        <v>1</v>
      </c>
      <c r="CG91" s="18">
        <f t="shared" si="135"/>
        <v>40</v>
      </c>
    </row>
    <row r="92" spans="1:86" s="44" customFormat="1" ht="34.15" customHeight="1" x14ac:dyDescent="0.2">
      <c r="A92" s="34">
        <v>88</v>
      </c>
      <c r="B92" s="43" t="s">
        <v>80</v>
      </c>
      <c r="C92" s="23">
        <v>2545</v>
      </c>
      <c r="D92" s="23">
        <v>0</v>
      </c>
      <c r="E92" s="23">
        <v>2583.8000000000002</v>
      </c>
      <c r="F92" s="23">
        <v>0</v>
      </c>
      <c r="G92" s="37">
        <f t="shared" si="101"/>
        <v>98</v>
      </c>
      <c r="H92" s="37">
        <f t="shared" si="102"/>
        <v>5</v>
      </c>
      <c r="I92" s="9" t="s">
        <v>378</v>
      </c>
      <c r="J92" s="50" t="str">
        <f t="shared" si="134"/>
        <v>1</v>
      </c>
      <c r="K92" s="23">
        <v>215.6</v>
      </c>
      <c r="L92" s="23">
        <v>568</v>
      </c>
      <c r="M92" s="37">
        <f t="shared" si="103"/>
        <v>163</v>
      </c>
      <c r="N92" s="37">
        <f t="shared" si="104"/>
        <v>0</v>
      </c>
      <c r="O92" s="8">
        <v>2189.3000000000002</v>
      </c>
      <c r="P92" s="8">
        <v>1777.5</v>
      </c>
      <c r="Q92" s="39">
        <f t="shared" si="105"/>
        <v>23</v>
      </c>
      <c r="R92" s="37">
        <f t="shared" si="106"/>
        <v>2</v>
      </c>
      <c r="S92" s="8">
        <v>0</v>
      </c>
      <c r="T92" s="37">
        <f t="shared" si="107"/>
        <v>1</v>
      </c>
      <c r="U92" s="8" t="s">
        <v>380</v>
      </c>
      <c r="V92" s="37" t="str">
        <f t="shared" si="108"/>
        <v>1</v>
      </c>
      <c r="W92" s="8">
        <v>1572</v>
      </c>
      <c r="X92" s="8">
        <v>2272</v>
      </c>
      <c r="Y92" s="37">
        <f t="shared" si="109"/>
        <v>69</v>
      </c>
      <c r="Z92" s="37">
        <f t="shared" si="110"/>
        <v>0</v>
      </c>
      <c r="AA92" s="8">
        <v>0</v>
      </c>
      <c r="AB92" s="8">
        <v>2168.3000000000002</v>
      </c>
      <c r="AC92" s="38">
        <f t="shared" si="111"/>
        <v>0</v>
      </c>
      <c r="AD92" s="37">
        <f t="shared" si="112"/>
        <v>2</v>
      </c>
      <c r="AE92" s="23">
        <v>0</v>
      </c>
      <c r="AF92" s="37">
        <f t="shared" si="113"/>
        <v>1</v>
      </c>
      <c r="AG92" s="8">
        <v>432.6</v>
      </c>
      <c r="AH92" s="8">
        <v>215.6</v>
      </c>
      <c r="AI92" s="8">
        <v>568</v>
      </c>
      <c r="AJ92" s="8">
        <v>215.6</v>
      </c>
      <c r="AK92" s="41">
        <f t="shared" si="114"/>
        <v>0</v>
      </c>
      <c r="AL92" s="41">
        <f t="shared" si="115"/>
        <v>3</v>
      </c>
      <c r="AM92" s="10" t="s">
        <v>378</v>
      </c>
      <c r="AN92" s="37" t="str">
        <f t="shared" si="116"/>
        <v>1</v>
      </c>
      <c r="AO92" s="10" t="s">
        <v>382</v>
      </c>
      <c r="AP92" s="37" t="str">
        <f t="shared" si="117"/>
        <v>1</v>
      </c>
      <c r="AQ92" s="23">
        <v>432.8</v>
      </c>
      <c r="AR92" s="23">
        <v>379.4</v>
      </c>
      <c r="AS92" s="23">
        <v>365.3</v>
      </c>
      <c r="AT92" s="23">
        <v>827.3</v>
      </c>
      <c r="AU92" s="40">
        <f t="shared" si="118"/>
        <v>111</v>
      </c>
      <c r="AV92" s="37">
        <f t="shared" si="119"/>
        <v>0</v>
      </c>
      <c r="AW92" s="10" t="s">
        <v>381</v>
      </c>
      <c r="AX92" s="37" t="str">
        <f t="shared" si="120"/>
        <v>1</v>
      </c>
      <c r="AY92" s="8">
        <v>2303.4</v>
      </c>
      <c r="AZ92" s="8">
        <v>0</v>
      </c>
      <c r="BA92" s="8">
        <v>2168.3000000000002</v>
      </c>
      <c r="BB92" s="37">
        <f t="shared" si="121"/>
        <v>106</v>
      </c>
      <c r="BC92" s="37">
        <f t="shared" si="122"/>
        <v>3</v>
      </c>
      <c r="BD92" s="8" t="s">
        <v>381</v>
      </c>
      <c r="BE92" s="37" t="str">
        <f t="shared" si="123"/>
        <v>1</v>
      </c>
      <c r="BF92" s="8">
        <v>0</v>
      </c>
      <c r="BG92" s="8">
        <v>568</v>
      </c>
      <c r="BH92" s="37">
        <f t="shared" si="124"/>
        <v>0</v>
      </c>
      <c r="BI92" s="37">
        <f t="shared" si="125"/>
        <v>5</v>
      </c>
      <c r="BJ92" s="23">
        <v>0</v>
      </c>
      <c r="BK92" s="23">
        <v>2136.9</v>
      </c>
      <c r="BL92" s="1">
        <f t="shared" si="126"/>
        <v>0</v>
      </c>
      <c r="BM92" s="37">
        <f t="shared" si="127"/>
        <v>5</v>
      </c>
      <c r="BN92" s="23">
        <v>0</v>
      </c>
      <c r="BO92" s="23">
        <v>430.6</v>
      </c>
      <c r="BP92" s="23">
        <v>256.10000000000002</v>
      </c>
      <c r="BQ92" s="23">
        <v>137.4</v>
      </c>
      <c r="BR92" s="23">
        <v>1315.9</v>
      </c>
      <c r="BS92" s="37">
        <f t="shared" si="128"/>
        <v>0</v>
      </c>
      <c r="BT92" s="37">
        <f t="shared" si="129"/>
        <v>2</v>
      </c>
      <c r="BU92" s="10" t="s">
        <v>384</v>
      </c>
      <c r="BV92" s="50" t="str">
        <f t="shared" si="137"/>
        <v>1</v>
      </c>
      <c r="BW92" s="10" t="s">
        <v>384</v>
      </c>
      <c r="BX92" s="50" t="str">
        <f t="shared" si="130"/>
        <v>1</v>
      </c>
      <c r="BY92" s="10" t="s">
        <v>384</v>
      </c>
      <c r="BZ92" s="41" t="str">
        <f t="shared" si="131"/>
        <v>1</v>
      </c>
      <c r="CA92" s="10" t="s">
        <v>385</v>
      </c>
      <c r="CB92" s="50" t="str">
        <f t="shared" si="132"/>
        <v>0</v>
      </c>
      <c r="CC92" s="10" t="s">
        <v>384</v>
      </c>
      <c r="CD92" s="50" t="str">
        <f t="shared" si="133"/>
        <v>1</v>
      </c>
      <c r="CE92" s="10" t="s">
        <v>422</v>
      </c>
      <c r="CF92" s="50" t="str">
        <f t="shared" si="136"/>
        <v>1</v>
      </c>
      <c r="CG92" s="18">
        <f t="shared" si="135"/>
        <v>40</v>
      </c>
    </row>
    <row r="93" spans="1:86" s="44" customFormat="1" ht="34.15" customHeight="1" x14ac:dyDescent="0.2">
      <c r="A93" s="34">
        <v>89</v>
      </c>
      <c r="B93" s="43" t="s">
        <v>81</v>
      </c>
      <c r="C93" s="23">
        <v>8976.2000000000007</v>
      </c>
      <c r="D93" s="23">
        <v>0</v>
      </c>
      <c r="E93" s="23">
        <v>9079.7999999999993</v>
      </c>
      <c r="F93" s="23">
        <v>0</v>
      </c>
      <c r="G93" s="37">
        <f t="shared" si="101"/>
        <v>99</v>
      </c>
      <c r="H93" s="37">
        <f t="shared" si="102"/>
        <v>5</v>
      </c>
      <c r="I93" s="9" t="s">
        <v>378</v>
      </c>
      <c r="J93" s="50" t="str">
        <f t="shared" si="134"/>
        <v>1</v>
      </c>
      <c r="K93" s="23">
        <v>2967.6</v>
      </c>
      <c r="L93" s="23">
        <v>3137.1</v>
      </c>
      <c r="M93" s="37">
        <f t="shared" si="103"/>
        <v>6</v>
      </c>
      <c r="N93" s="37">
        <f t="shared" si="104"/>
        <v>5</v>
      </c>
      <c r="O93" s="8">
        <v>7207.4</v>
      </c>
      <c r="P93" s="8">
        <v>5778</v>
      </c>
      <c r="Q93" s="39">
        <f t="shared" si="105"/>
        <v>25</v>
      </c>
      <c r="R93" s="37">
        <f t="shared" si="106"/>
        <v>2</v>
      </c>
      <c r="S93" s="8">
        <v>0</v>
      </c>
      <c r="T93" s="37">
        <f t="shared" si="107"/>
        <v>1</v>
      </c>
      <c r="U93" s="8" t="s">
        <v>380</v>
      </c>
      <c r="V93" s="37" t="str">
        <f t="shared" si="108"/>
        <v>1</v>
      </c>
      <c r="W93" s="8">
        <v>3833</v>
      </c>
      <c r="X93" s="8">
        <v>13037.3</v>
      </c>
      <c r="Y93" s="37">
        <f t="shared" si="109"/>
        <v>29</v>
      </c>
      <c r="Z93" s="37">
        <f t="shared" si="110"/>
        <v>1</v>
      </c>
      <c r="AA93" s="8">
        <v>0</v>
      </c>
      <c r="AB93" s="8">
        <v>12504.2</v>
      </c>
      <c r="AC93" s="38">
        <f t="shared" si="111"/>
        <v>0</v>
      </c>
      <c r="AD93" s="37">
        <f t="shared" si="112"/>
        <v>2</v>
      </c>
      <c r="AE93" s="23">
        <v>0</v>
      </c>
      <c r="AF93" s="37">
        <f t="shared" si="113"/>
        <v>1</v>
      </c>
      <c r="AG93" s="8">
        <v>2507.6999999999998</v>
      </c>
      <c r="AH93" s="8">
        <v>1970.3</v>
      </c>
      <c r="AI93" s="8">
        <v>3137.1</v>
      </c>
      <c r="AJ93" s="8">
        <v>2967.6</v>
      </c>
      <c r="AK93" s="41">
        <f t="shared" si="114"/>
        <v>15</v>
      </c>
      <c r="AL93" s="41">
        <f t="shared" si="115"/>
        <v>0</v>
      </c>
      <c r="AM93" s="10" t="s">
        <v>378</v>
      </c>
      <c r="AN93" s="37" t="str">
        <f t="shared" si="116"/>
        <v>1</v>
      </c>
      <c r="AO93" s="10" t="s">
        <v>382</v>
      </c>
      <c r="AP93" s="37" t="str">
        <f t="shared" si="117"/>
        <v>1</v>
      </c>
      <c r="AQ93" s="23">
        <v>864.4</v>
      </c>
      <c r="AR93" s="23">
        <v>1079.0999999999999</v>
      </c>
      <c r="AS93" s="23">
        <v>1403.9</v>
      </c>
      <c r="AT93" s="23">
        <v>2993.2</v>
      </c>
      <c r="AU93" s="40">
        <f t="shared" si="118"/>
        <v>168</v>
      </c>
      <c r="AV93" s="37">
        <f t="shared" si="119"/>
        <v>0</v>
      </c>
      <c r="AW93" s="10" t="s">
        <v>381</v>
      </c>
      <c r="AX93" s="37" t="str">
        <f t="shared" si="120"/>
        <v>1</v>
      </c>
      <c r="AY93" s="8">
        <v>13133.6</v>
      </c>
      <c r="AZ93" s="8">
        <v>0</v>
      </c>
      <c r="BA93" s="8">
        <v>12504.2</v>
      </c>
      <c r="BB93" s="37">
        <f t="shared" si="121"/>
        <v>105</v>
      </c>
      <c r="BC93" s="37">
        <f t="shared" si="122"/>
        <v>3</v>
      </c>
      <c r="BD93" s="8" t="s">
        <v>381</v>
      </c>
      <c r="BE93" s="37" t="str">
        <f t="shared" si="123"/>
        <v>1</v>
      </c>
      <c r="BF93" s="8">
        <v>0</v>
      </c>
      <c r="BG93" s="8">
        <v>3137.1</v>
      </c>
      <c r="BH93" s="37">
        <f t="shared" si="124"/>
        <v>0</v>
      </c>
      <c r="BI93" s="37">
        <f t="shared" si="125"/>
        <v>5</v>
      </c>
      <c r="BJ93" s="23">
        <v>29.3</v>
      </c>
      <c r="BK93" s="23">
        <v>12407.8</v>
      </c>
      <c r="BL93" s="1">
        <f t="shared" si="126"/>
        <v>0</v>
      </c>
      <c r="BM93" s="37">
        <f t="shared" si="127"/>
        <v>5</v>
      </c>
      <c r="BN93" s="23">
        <v>-645</v>
      </c>
      <c r="BO93" s="23">
        <v>27.2</v>
      </c>
      <c r="BP93" s="23">
        <v>1388.6</v>
      </c>
      <c r="BQ93" s="23">
        <v>3109.9</v>
      </c>
      <c r="BR93" s="23">
        <v>2444.4</v>
      </c>
      <c r="BS93" s="37">
        <f t="shared" si="128"/>
        <v>0</v>
      </c>
      <c r="BT93" s="37">
        <f t="shared" si="129"/>
        <v>2</v>
      </c>
      <c r="BU93" s="10" t="s">
        <v>384</v>
      </c>
      <c r="BV93" s="50" t="str">
        <f t="shared" si="137"/>
        <v>1</v>
      </c>
      <c r="BW93" s="10" t="s">
        <v>384</v>
      </c>
      <c r="BX93" s="50" t="str">
        <f t="shared" si="130"/>
        <v>1</v>
      </c>
      <c r="BY93" s="10" t="s">
        <v>384</v>
      </c>
      <c r="BZ93" s="41" t="str">
        <f t="shared" si="131"/>
        <v>1</v>
      </c>
      <c r="CA93" s="10" t="s">
        <v>385</v>
      </c>
      <c r="CB93" s="50" t="str">
        <f t="shared" si="132"/>
        <v>0</v>
      </c>
      <c r="CC93" s="10" t="s">
        <v>384</v>
      </c>
      <c r="CD93" s="50" t="str">
        <f t="shared" si="133"/>
        <v>1</v>
      </c>
      <c r="CE93" s="10" t="s">
        <v>422</v>
      </c>
      <c r="CF93" s="50" t="str">
        <f t="shared" si="136"/>
        <v>1</v>
      </c>
      <c r="CG93" s="18">
        <f t="shared" si="135"/>
        <v>43</v>
      </c>
    </row>
    <row r="94" spans="1:86" s="44" customFormat="1" ht="34.15" customHeight="1" x14ac:dyDescent="0.2">
      <c r="A94" s="34">
        <v>90</v>
      </c>
      <c r="B94" s="43" t="s">
        <v>82</v>
      </c>
      <c r="C94" s="23">
        <v>3308.4</v>
      </c>
      <c r="D94" s="23">
        <v>0</v>
      </c>
      <c r="E94" s="23">
        <v>3336.8</v>
      </c>
      <c r="F94" s="23">
        <v>0</v>
      </c>
      <c r="G94" s="37">
        <f t="shared" si="101"/>
        <v>99</v>
      </c>
      <c r="H94" s="37">
        <f t="shared" si="102"/>
        <v>5</v>
      </c>
      <c r="I94" s="9" t="s">
        <v>378</v>
      </c>
      <c r="J94" s="50" t="str">
        <f t="shared" si="134"/>
        <v>1</v>
      </c>
      <c r="K94" s="23">
        <v>1688.2</v>
      </c>
      <c r="L94" s="23">
        <v>1208.0999999999999</v>
      </c>
      <c r="M94" s="37">
        <f t="shared" si="103"/>
        <v>28</v>
      </c>
      <c r="N94" s="37">
        <f t="shared" si="104"/>
        <v>1</v>
      </c>
      <c r="O94" s="8">
        <v>2232.1999999999998</v>
      </c>
      <c r="P94" s="8">
        <v>2156.8000000000002</v>
      </c>
      <c r="Q94" s="39">
        <f t="shared" si="105"/>
        <v>3</v>
      </c>
      <c r="R94" s="37">
        <f t="shared" si="106"/>
        <v>5</v>
      </c>
      <c r="S94" s="8">
        <v>0</v>
      </c>
      <c r="T94" s="37">
        <f t="shared" si="107"/>
        <v>1</v>
      </c>
      <c r="U94" s="8" t="s">
        <v>380</v>
      </c>
      <c r="V94" s="37" t="str">
        <f t="shared" si="108"/>
        <v>1</v>
      </c>
      <c r="W94" s="8">
        <v>1176.2</v>
      </c>
      <c r="X94" s="8">
        <v>2833.7</v>
      </c>
      <c r="Y94" s="37">
        <f t="shared" si="109"/>
        <v>42</v>
      </c>
      <c r="Z94" s="37">
        <f t="shared" si="110"/>
        <v>1</v>
      </c>
      <c r="AA94" s="8">
        <v>0</v>
      </c>
      <c r="AB94" s="8">
        <v>2686.3</v>
      </c>
      <c r="AC94" s="38">
        <f t="shared" si="111"/>
        <v>0</v>
      </c>
      <c r="AD94" s="37">
        <f t="shared" si="112"/>
        <v>2</v>
      </c>
      <c r="AE94" s="23">
        <v>0</v>
      </c>
      <c r="AF94" s="37">
        <f t="shared" si="113"/>
        <v>1</v>
      </c>
      <c r="AG94" s="8">
        <v>1031.8</v>
      </c>
      <c r="AH94" s="8">
        <v>1688.2</v>
      </c>
      <c r="AI94" s="8">
        <v>1208.0999999999999</v>
      </c>
      <c r="AJ94" s="8">
        <v>1688.2</v>
      </c>
      <c r="AK94" s="41">
        <f t="shared" si="114"/>
        <v>0</v>
      </c>
      <c r="AL94" s="41">
        <f t="shared" si="115"/>
        <v>3</v>
      </c>
      <c r="AM94" s="10" t="s">
        <v>378</v>
      </c>
      <c r="AN94" s="37" t="str">
        <f t="shared" si="116"/>
        <v>1</v>
      </c>
      <c r="AO94" s="10" t="s">
        <v>382</v>
      </c>
      <c r="AP94" s="37" t="str">
        <f t="shared" si="117"/>
        <v>1</v>
      </c>
      <c r="AQ94" s="23">
        <v>463.2</v>
      </c>
      <c r="AR94" s="23">
        <v>300.39999999999998</v>
      </c>
      <c r="AS94" s="23">
        <v>371.6</v>
      </c>
      <c r="AT94" s="23">
        <v>1072.8</v>
      </c>
      <c r="AU94" s="40">
        <f t="shared" si="118"/>
        <v>184</v>
      </c>
      <c r="AV94" s="37">
        <f t="shared" si="119"/>
        <v>0</v>
      </c>
      <c r="AW94" s="10" t="s">
        <v>381</v>
      </c>
      <c r="AX94" s="37" t="str">
        <f t="shared" si="120"/>
        <v>1</v>
      </c>
      <c r="AY94" s="8">
        <v>2862.6</v>
      </c>
      <c r="AZ94" s="8">
        <v>0</v>
      </c>
      <c r="BA94" s="8">
        <v>2686.3</v>
      </c>
      <c r="BB94" s="37">
        <f t="shared" si="121"/>
        <v>107</v>
      </c>
      <c r="BC94" s="37">
        <f t="shared" si="122"/>
        <v>3</v>
      </c>
      <c r="BD94" s="8" t="s">
        <v>381</v>
      </c>
      <c r="BE94" s="37" t="str">
        <f t="shared" si="123"/>
        <v>1</v>
      </c>
      <c r="BF94" s="8">
        <v>0</v>
      </c>
      <c r="BG94" s="8">
        <v>1208.0999999999999</v>
      </c>
      <c r="BH94" s="37">
        <f t="shared" si="124"/>
        <v>0</v>
      </c>
      <c r="BI94" s="37">
        <f t="shared" si="125"/>
        <v>5</v>
      </c>
      <c r="BJ94" s="23">
        <v>0</v>
      </c>
      <c r="BK94" s="23">
        <v>2657.4</v>
      </c>
      <c r="BL94" s="1">
        <f t="shared" si="126"/>
        <v>0</v>
      </c>
      <c r="BM94" s="37">
        <f t="shared" si="127"/>
        <v>5</v>
      </c>
      <c r="BN94" s="23">
        <v>0</v>
      </c>
      <c r="BO94" s="23">
        <v>-655.20000000000005</v>
      </c>
      <c r="BP94" s="23">
        <v>797.5</v>
      </c>
      <c r="BQ94" s="23">
        <v>1863.3</v>
      </c>
      <c r="BR94" s="23">
        <v>378.7</v>
      </c>
      <c r="BS94" s="37">
        <f t="shared" si="128"/>
        <v>0</v>
      </c>
      <c r="BT94" s="37">
        <f t="shared" si="129"/>
        <v>2</v>
      </c>
      <c r="BU94" s="10" t="s">
        <v>384</v>
      </c>
      <c r="BV94" s="50" t="str">
        <f t="shared" si="137"/>
        <v>1</v>
      </c>
      <c r="BW94" s="10" t="s">
        <v>384</v>
      </c>
      <c r="BX94" s="50" t="str">
        <f t="shared" si="130"/>
        <v>1</v>
      </c>
      <c r="BY94" s="10" t="s">
        <v>384</v>
      </c>
      <c r="BZ94" s="41" t="str">
        <f t="shared" si="131"/>
        <v>1</v>
      </c>
      <c r="CA94" s="10" t="s">
        <v>385</v>
      </c>
      <c r="CB94" s="50" t="str">
        <f t="shared" si="132"/>
        <v>0</v>
      </c>
      <c r="CC94" s="10" t="s">
        <v>384</v>
      </c>
      <c r="CD94" s="50" t="str">
        <f t="shared" si="133"/>
        <v>1</v>
      </c>
      <c r="CE94" s="10" t="s">
        <v>422</v>
      </c>
      <c r="CF94" s="50" t="str">
        <f t="shared" si="136"/>
        <v>1</v>
      </c>
      <c r="CG94" s="18">
        <f t="shared" si="135"/>
        <v>45</v>
      </c>
    </row>
    <row r="95" spans="1:86" s="44" customFormat="1" ht="34.15" customHeight="1" x14ac:dyDescent="0.2">
      <c r="A95" s="34">
        <v>91</v>
      </c>
      <c r="B95" s="43" t="s">
        <v>86</v>
      </c>
      <c r="C95" s="23">
        <v>2745.1</v>
      </c>
      <c r="D95" s="23">
        <v>0</v>
      </c>
      <c r="E95" s="23">
        <v>2771</v>
      </c>
      <c r="F95" s="23">
        <v>0</v>
      </c>
      <c r="G95" s="37">
        <f t="shared" si="101"/>
        <v>99</v>
      </c>
      <c r="H95" s="37">
        <f t="shared" si="102"/>
        <v>5</v>
      </c>
      <c r="I95" s="9" t="s">
        <v>378</v>
      </c>
      <c r="J95" s="50" t="str">
        <f t="shared" si="134"/>
        <v>1</v>
      </c>
      <c r="K95" s="23">
        <v>456.8</v>
      </c>
      <c r="L95" s="23">
        <v>889.5</v>
      </c>
      <c r="M95" s="37">
        <f t="shared" si="103"/>
        <v>95</v>
      </c>
      <c r="N95" s="37">
        <f t="shared" si="104"/>
        <v>0</v>
      </c>
      <c r="O95" s="8">
        <v>2299.1999999999998</v>
      </c>
      <c r="P95" s="8">
        <v>1414.3</v>
      </c>
      <c r="Q95" s="39">
        <f t="shared" si="105"/>
        <v>63</v>
      </c>
      <c r="R95" s="37">
        <f t="shared" si="106"/>
        <v>0</v>
      </c>
      <c r="S95" s="8">
        <v>0</v>
      </c>
      <c r="T95" s="37">
        <f t="shared" si="107"/>
        <v>1</v>
      </c>
      <c r="U95" s="8" t="s">
        <v>380</v>
      </c>
      <c r="V95" s="37" t="str">
        <f t="shared" si="108"/>
        <v>1</v>
      </c>
      <c r="W95" s="8">
        <v>958.4</v>
      </c>
      <c r="X95" s="8">
        <v>2068.4</v>
      </c>
      <c r="Y95" s="37">
        <f t="shared" si="109"/>
        <v>46</v>
      </c>
      <c r="Z95" s="37">
        <f t="shared" si="110"/>
        <v>1</v>
      </c>
      <c r="AA95" s="8">
        <v>0</v>
      </c>
      <c r="AB95" s="8">
        <v>1974.3</v>
      </c>
      <c r="AC95" s="38">
        <f t="shared" si="111"/>
        <v>0</v>
      </c>
      <c r="AD95" s="37">
        <f t="shared" si="112"/>
        <v>2</v>
      </c>
      <c r="AE95" s="23">
        <v>0</v>
      </c>
      <c r="AF95" s="37">
        <f t="shared" si="113"/>
        <v>1</v>
      </c>
      <c r="AG95" s="8">
        <v>771.4</v>
      </c>
      <c r="AH95" s="8">
        <v>464.4</v>
      </c>
      <c r="AI95" s="8">
        <v>889.6</v>
      </c>
      <c r="AJ95" s="8">
        <v>464.4</v>
      </c>
      <c r="AK95" s="41">
        <f t="shared" si="114"/>
        <v>0</v>
      </c>
      <c r="AL95" s="41">
        <f t="shared" si="115"/>
        <v>3</v>
      </c>
      <c r="AM95" s="10" t="s">
        <v>378</v>
      </c>
      <c r="AN95" s="37" t="str">
        <f t="shared" si="116"/>
        <v>1</v>
      </c>
      <c r="AO95" s="10" t="s">
        <v>382</v>
      </c>
      <c r="AP95" s="37" t="str">
        <f t="shared" si="117"/>
        <v>1</v>
      </c>
      <c r="AQ95" s="23">
        <v>343</v>
      </c>
      <c r="AR95" s="23">
        <v>510.6</v>
      </c>
      <c r="AS95" s="23">
        <v>253.8</v>
      </c>
      <c r="AT95" s="23">
        <v>622.29999999999995</v>
      </c>
      <c r="AU95" s="40">
        <f t="shared" si="118"/>
        <v>69</v>
      </c>
      <c r="AV95" s="37">
        <f t="shared" si="119"/>
        <v>0</v>
      </c>
      <c r="AW95" s="10" t="s">
        <v>381</v>
      </c>
      <c r="AX95" s="37" t="str">
        <f t="shared" si="120"/>
        <v>1</v>
      </c>
      <c r="AY95" s="8">
        <v>2092.5</v>
      </c>
      <c r="AZ95" s="8">
        <v>0</v>
      </c>
      <c r="BA95" s="8">
        <v>1974.3</v>
      </c>
      <c r="BB95" s="37">
        <f t="shared" si="121"/>
        <v>106</v>
      </c>
      <c r="BC95" s="37">
        <f t="shared" si="122"/>
        <v>3</v>
      </c>
      <c r="BD95" s="8" t="s">
        <v>381</v>
      </c>
      <c r="BE95" s="37" t="str">
        <f t="shared" si="123"/>
        <v>1</v>
      </c>
      <c r="BF95" s="8">
        <v>0</v>
      </c>
      <c r="BG95" s="8">
        <v>889.5</v>
      </c>
      <c r="BH95" s="37">
        <f t="shared" si="124"/>
        <v>0</v>
      </c>
      <c r="BI95" s="37">
        <f t="shared" si="125"/>
        <v>5</v>
      </c>
      <c r="BJ95" s="23">
        <v>0</v>
      </c>
      <c r="BK95" s="23">
        <v>1950.2</v>
      </c>
      <c r="BL95" s="1">
        <f t="shared" si="126"/>
        <v>0</v>
      </c>
      <c r="BM95" s="37">
        <f t="shared" si="127"/>
        <v>5</v>
      </c>
      <c r="BN95" s="23">
        <v>0</v>
      </c>
      <c r="BO95" s="23">
        <v>291.2</v>
      </c>
      <c r="BP95" s="23">
        <v>124.1</v>
      </c>
      <c r="BQ95" s="23">
        <v>598.29999999999995</v>
      </c>
      <c r="BR95" s="23">
        <v>834.3</v>
      </c>
      <c r="BS95" s="37">
        <f t="shared" si="128"/>
        <v>0</v>
      </c>
      <c r="BT95" s="37">
        <f t="shared" si="129"/>
        <v>2</v>
      </c>
      <c r="BU95" s="10" t="s">
        <v>384</v>
      </c>
      <c r="BV95" s="50" t="str">
        <f t="shared" si="137"/>
        <v>1</v>
      </c>
      <c r="BW95" s="10" t="s">
        <v>384</v>
      </c>
      <c r="BX95" s="50" t="str">
        <f t="shared" si="130"/>
        <v>1</v>
      </c>
      <c r="BY95" s="10" t="s">
        <v>384</v>
      </c>
      <c r="BZ95" s="41" t="str">
        <f t="shared" si="131"/>
        <v>1</v>
      </c>
      <c r="CA95" s="10" t="s">
        <v>385</v>
      </c>
      <c r="CB95" s="50" t="str">
        <f t="shared" si="132"/>
        <v>0</v>
      </c>
      <c r="CC95" s="10" t="s">
        <v>384</v>
      </c>
      <c r="CD95" s="50" t="str">
        <f t="shared" si="133"/>
        <v>1</v>
      </c>
      <c r="CE95" s="10" t="s">
        <v>422</v>
      </c>
      <c r="CF95" s="50" t="str">
        <f t="shared" si="136"/>
        <v>1</v>
      </c>
      <c r="CG95" s="18">
        <f t="shared" si="135"/>
        <v>39</v>
      </c>
    </row>
    <row r="96" spans="1:86" s="45" customFormat="1" ht="34.15" customHeight="1" x14ac:dyDescent="0.2">
      <c r="A96" s="34">
        <v>92</v>
      </c>
      <c r="B96" s="35" t="s">
        <v>231</v>
      </c>
      <c r="C96" s="23">
        <v>976198.5</v>
      </c>
      <c r="D96" s="23">
        <v>0</v>
      </c>
      <c r="E96" s="23">
        <v>978458.9</v>
      </c>
      <c r="F96" s="23">
        <v>1296</v>
      </c>
      <c r="G96" s="37">
        <f t="shared" si="101"/>
        <v>100</v>
      </c>
      <c r="H96" s="37">
        <f t="shared" si="102"/>
        <v>5</v>
      </c>
      <c r="I96" s="9" t="s">
        <v>378</v>
      </c>
      <c r="J96" s="50" t="str">
        <f t="shared" si="134"/>
        <v>1</v>
      </c>
      <c r="K96" s="23">
        <v>278970</v>
      </c>
      <c r="L96" s="23">
        <v>275433.90000000002</v>
      </c>
      <c r="M96" s="37">
        <f t="shared" si="103"/>
        <v>1</v>
      </c>
      <c r="N96" s="37">
        <f t="shared" si="104"/>
        <v>5</v>
      </c>
      <c r="O96" s="8">
        <v>337755</v>
      </c>
      <c r="P96" s="8">
        <v>292610</v>
      </c>
      <c r="Q96" s="39">
        <f t="shared" si="105"/>
        <v>15</v>
      </c>
      <c r="R96" s="37">
        <f t="shared" si="106"/>
        <v>4</v>
      </c>
      <c r="S96" s="8">
        <v>0</v>
      </c>
      <c r="T96" s="37">
        <f t="shared" si="107"/>
        <v>1</v>
      </c>
      <c r="U96" s="8" t="s">
        <v>380</v>
      </c>
      <c r="V96" s="37" t="str">
        <f t="shared" si="108"/>
        <v>1</v>
      </c>
      <c r="W96" s="8">
        <v>131072.6</v>
      </c>
      <c r="X96" s="8">
        <v>364186</v>
      </c>
      <c r="Y96" s="37">
        <f t="shared" si="109"/>
        <v>36</v>
      </c>
      <c r="Z96" s="37">
        <f t="shared" si="110"/>
        <v>1</v>
      </c>
      <c r="AA96" s="8">
        <v>0</v>
      </c>
      <c r="AB96" s="8">
        <v>940729.7</v>
      </c>
      <c r="AC96" s="38">
        <f t="shared" si="111"/>
        <v>0</v>
      </c>
      <c r="AD96" s="37">
        <f t="shared" si="112"/>
        <v>2</v>
      </c>
      <c r="AE96" s="23">
        <v>0</v>
      </c>
      <c r="AF96" s="37">
        <f t="shared" si="113"/>
        <v>1</v>
      </c>
      <c r="AG96" s="8">
        <v>287918.5</v>
      </c>
      <c r="AH96" s="8">
        <v>292610</v>
      </c>
      <c r="AI96" s="8">
        <v>276433.20000000007</v>
      </c>
      <c r="AJ96" s="8">
        <v>278970</v>
      </c>
      <c r="AK96" s="41">
        <f t="shared" si="114"/>
        <v>0</v>
      </c>
      <c r="AL96" s="41">
        <f t="shared" si="115"/>
        <v>3</v>
      </c>
      <c r="AM96" s="10" t="s">
        <v>378</v>
      </c>
      <c r="AN96" s="37" t="str">
        <f t="shared" si="116"/>
        <v>1</v>
      </c>
      <c r="AO96" s="10" t="s">
        <v>380</v>
      </c>
      <c r="AP96" s="37" t="str">
        <f t="shared" si="117"/>
        <v>1</v>
      </c>
      <c r="AQ96" s="23">
        <v>62689.7</v>
      </c>
      <c r="AR96" s="23">
        <v>82605.5</v>
      </c>
      <c r="AS96" s="23">
        <v>62614.2</v>
      </c>
      <c r="AT96" s="23">
        <v>80009.100000000006</v>
      </c>
      <c r="AU96" s="40">
        <f t="shared" si="118"/>
        <v>15</v>
      </c>
      <c r="AV96" s="37">
        <f t="shared" si="119"/>
        <v>4</v>
      </c>
      <c r="AW96" s="10" t="s">
        <v>381</v>
      </c>
      <c r="AX96" s="37" t="str">
        <f t="shared" si="120"/>
        <v>1</v>
      </c>
      <c r="AY96" s="8">
        <v>928251.4</v>
      </c>
      <c r="AZ96" s="8">
        <v>6209.7</v>
      </c>
      <c r="BA96" s="8">
        <v>940729.7</v>
      </c>
      <c r="BB96" s="37">
        <f t="shared" si="121"/>
        <v>99</v>
      </c>
      <c r="BC96" s="37">
        <f t="shared" si="122"/>
        <v>2</v>
      </c>
      <c r="BD96" s="8" t="s">
        <v>381</v>
      </c>
      <c r="BE96" s="37" t="str">
        <f t="shared" si="123"/>
        <v>1</v>
      </c>
      <c r="BF96" s="8">
        <v>95394.186000000002</v>
      </c>
      <c r="BG96" s="8">
        <v>144361.30000000002</v>
      </c>
      <c r="BH96" s="37">
        <f t="shared" si="124"/>
        <v>66</v>
      </c>
      <c r="BI96" s="37">
        <f t="shared" si="125"/>
        <v>0</v>
      </c>
      <c r="BJ96" s="23">
        <v>3106.3</v>
      </c>
      <c r="BK96" s="23">
        <v>376664.29999999993</v>
      </c>
      <c r="BL96" s="1">
        <f t="shared" si="126"/>
        <v>1</v>
      </c>
      <c r="BM96" s="37">
        <f t="shared" si="127"/>
        <v>5</v>
      </c>
      <c r="BN96" s="23">
        <v>6268.599000000002</v>
      </c>
      <c r="BO96" s="23">
        <v>-40346</v>
      </c>
      <c r="BP96" s="23">
        <v>0</v>
      </c>
      <c r="BQ96" s="23">
        <v>315779.90000000002</v>
      </c>
      <c r="BR96" s="23">
        <v>0</v>
      </c>
      <c r="BS96" s="37">
        <f t="shared" si="128"/>
        <v>15</v>
      </c>
      <c r="BT96" s="37">
        <f t="shared" si="129"/>
        <v>0</v>
      </c>
      <c r="BU96" s="10" t="s">
        <v>384</v>
      </c>
      <c r="BV96" s="50" t="str">
        <f t="shared" si="137"/>
        <v>1</v>
      </c>
      <c r="BW96" s="10" t="s">
        <v>384</v>
      </c>
      <c r="BX96" s="50" t="str">
        <f t="shared" si="130"/>
        <v>1</v>
      </c>
      <c r="BY96" s="10" t="s">
        <v>384</v>
      </c>
      <c r="BZ96" s="50" t="str">
        <f t="shared" si="131"/>
        <v>1</v>
      </c>
      <c r="CA96" s="10" t="s">
        <v>384</v>
      </c>
      <c r="CB96" s="50" t="str">
        <f t="shared" si="132"/>
        <v>1</v>
      </c>
      <c r="CC96" s="10" t="s">
        <v>384</v>
      </c>
      <c r="CD96" s="50" t="str">
        <f t="shared" si="133"/>
        <v>1</v>
      </c>
      <c r="CE96" s="10" t="s">
        <v>422</v>
      </c>
      <c r="CF96" s="50" t="str">
        <f t="shared" si="136"/>
        <v>1</v>
      </c>
      <c r="CG96" s="18">
        <f t="shared" si="135"/>
        <v>45</v>
      </c>
      <c r="CH96" s="42"/>
    </row>
    <row r="97" spans="1:86" s="45" customFormat="1" ht="34.15" customHeight="1" x14ac:dyDescent="0.2">
      <c r="A97" s="34">
        <v>93</v>
      </c>
      <c r="B97" s="43" t="s">
        <v>232</v>
      </c>
      <c r="C97" s="23">
        <v>104329.8</v>
      </c>
      <c r="D97" s="23">
        <v>0</v>
      </c>
      <c r="E97" s="23">
        <v>105661.5</v>
      </c>
      <c r="F97" s="23">
        <v>516</v>
      </c>
      <c r="G97" s="37">
        <f t="shared" si="101"/>
        <v>99</v>
      </c>
      <c r="H97" s="37">
        <f t="shared" si="102"/>
        <v>5</v>
      </c>
      <c r="I97" s="9" t="s">
        <v>378</v>
      </c>
      <c r="J97" s="50" t="str">
        <f t="shared" si="134"/>
        <v>1</v>
      </c>
      <c r="K97" s="23">
        <v>76719.399999999994</v>
      </c>
      <c r="L97" s="23">
        <v>78114.599999999991</v>
      </c>
      <c r="M97" s="37">
        <f t="shared" si="103"/>
        <v>2</v>
      </c>
      <c r="N97" s="37">
        <f t="shared" si="104"/>
        <v>5</v>
      </c>
      <c r="O97" s="8">
        <v>95193.7</v>
      </c>
      <c r="P97" s="8">
        <v>84148.800000000003</v>
      </c>
      <c r="Q97" s="39">
        <f t="shared" si="105"/>
        <v>13</v>
      </c>
      <c r="R97" s="37">
        <f t="shared" si="106"/>
        <v>4</v>
      </c>
      <c r="S97" s="8">
        <v>0</v>
      </c>
      <c r="T97" s="37">
        <f t="shared" si="107"/>
        <v>1</v>
      </c>
      <c r="U97" s="8" t="s">
        <v>380</v>
      </c>
      <c r="V97" s="37" t="str">
        <f t="shared" si="108"/>
        <v>1</v>
      </c>
      <c r="W97" s="8">
        <v>1144.3</v>
      </c>
      <c r="X97" s="8">
        <v>167659.29999999999</v>
      </c>
      <c r="Y97" s="37">
        <f t="shared" si="109"/>
        <v>1</v>
      </c>
      <c r="Z97" s="37">
        <f t="shared" si="110"/>
        <v>3</v>
      </c>
      <c r="AA97" s="8">
        <v>0</v>
      </c>
      <c r="AB97" s="8">
        <v>172440</v>
      </c>
      <c r="AC97" s="38">
        <f t="shared" si="111"/>
        <v>0</v>
      </c>
      <c r="AD97" s="37">
        <f t="shared" si="112"/>
        <v>2</v>
      </c>
      <c r="AE97" s="23">
        <v>0</v>
      </c>
      <c r="AF97" s="37">
        <f t="shared" si="113"/>
        <v>1</v>
      </c>
      <c r="AG97" s="8">
        <v>82895.3</v>
      </c>
      <c r="AH97" s="8">
        <v>84128.7</v>
      </c>
      <c r="AI97" s="8">
        <v>78114.599999999991</v>
      </c>
      <c r="AJ97" s="8">
        <v>76719.399999999994</v>
      </c>
      <c r="AK97" s="41">
        <f t="shared" si="114"/>
        <v>0</v>
      </c>
      <c r="AL97" s="41">
        <f t="shared" si="115"/>
        <v>3</v>
      </c>
      <c r="AM97" s="10" t="s">
        <v>378</v>
      </c>
      <c r="AN97" s="37" t="str">
        <f t="shared" si="116"/>
        <v>1</v>
      </c>
      <c r="AO97" s="10" t="s">
        <v>382</v>
      </c>
      <c r="AP97" s="37" t="str">
        <f t="shared" si="117"/>
        <v>1</v>
      </c>
      <c r="AQ97" s="23">
        <v>15810.8</v>
      </c>
      <c r="AR97" s="23">
        <v>21712.1</v>
      </c>
      <c r="AS97" s="23">
        <v>18245.599999999999</v>
      </c>
      <c r="AT97" s="23">
        <v>28271.1</v>
      </c>
      <c r="AU97" s="40">
        <f t="shared" si="118"/>
        <v>52</v>
      </c>
      <c r="AV97" s="37">
        <f t="shared" si="119"/>
        <v>0</v>
      </c>
      <c r="AW97" s="10" t="s">
        <v>381</v>
      </c>
      <c r="AX97" s="37" t="str">
        <f t="shared" si="120"/>
        <v>1</v>
      </c>
      <c r="AY97" s="8">
        <v>167659.29999999999</v>
      </c>
      <c r="AZ97" s="8">
        <v>0</v>
      </c>
      <c r="BA97" s="8">
        <v>172440</v>
      </c>
      <c r="BB97" s="37">
        <f t="shared" si="121"/>
        <v>97</v>
      </c>
      <c r="BC97" s="37">
        <f t="shared" si="122"/>
        <v>2</v>
      </c>
      <c r="BD97" s="8" t="s">
        <v>381</v>
      </c>
      <c r="BE97" s="37" t="str">
        <f t="shared" si="123"/>
        <v>1</v>
      </c>
      <c r="BF97" s="8">
        <v>15206</v>
      </c>
      <c r="BG97" s="8">
        <v>78114.599999999991</v>
      </c>
      <c r="BH97" s="37">
        <f t="shared" si="124"/>
        <v>19</v>
      </c>
      <c r="BI97" s="37">
        <f t="shared" si="125"/>
        <v>4</v>
      </c>
      <c r="BJ97" s="23">
        <v>1109.3</v>
      </c>
      <c r="BK97" s="23">
        <v>172440</v>
      </c>
      <c r="BL97" s="1">
        <f t="shared" si="126"/>
        <v>1</v>
      </c>
      <c r="BM97" s="37">
        <f t="shared" si="127"/>
        <v>5</v>
      </c>
      <c r="BN97" s="23">
        <v>5206</v>
      </c>
      <c r="BO97" s="23">
        <v>-10159.799999999988</v>
      </c>
      <c r="BP97" s="23">
        <v>197.29999999999995</v>
      </c>
      <c r="BQ97" s="23">
        <v>88274.4</v>
      </c>
      <c r="BR97" s="23">
        <v>947</v>
      </c>
      <c r="BS97" s="37">
        <f t="shared" si="128"/>
        <v>17</v>
      </c>
      <c r="BT97" s="37">
        <f t="shared" si="129"/>
        <v>0</v>
      </c>
      <c r="BU97" s="10" t="s">
        <v>384</v>
      </c>
      <c r="BV97" s="50" t="str">
        <f t="shared" si="137"/>
        <v>1</v>
      </c>
      <c r="BW97" s="10" t="s">
        <v>384</v>
      </c>
      <c r="BX97" s="50" t="str">
        <f t="shared" si="130"/>
        <v>1</v>
      </c>
      <c r="BY97" s="10" t="s">
        <v>384</v>
      </c>
      <c r="BZ97" s="50" t="str">
        <f t="shared" si="131"/>
        <v>1</v>
      </c>
      <c r="CA97" s="10" t="s">
        <v>384</v>
      </c>
      <c r="CB97" s="50" t="str">
        <f t="shared" si="132"/>
        <v>1</v>
      </c>
      <c r="CC97" s="10" t="s">
        <v>385</v>
      </c>
      <c r="CD97" s="50" t="str">
        <f t="shared" si="133"/>
        <v>0</v>
      </c>
      <c r="CE97" s="10" t="s">
        <v>422</v>
      </c>
      <c r="CF97" s="50" t="str">
        <f t="shared" si="136"/>
        <v>1</v>
      </c>
      <c r="CG97" s="18">
        <f t="shared" si="135"/>
        <v>46</v>
      </c>
    </row>
    <row r="98" spans="1:86" s="45" customFormat="1" ht="34.15" customHeight="1" x14ac:dyDescent="0.2">
      <c r="A98" s="34">
        <v>101</v>
      </c>
      <c r="B98" s="43" t="s">
        <v>233</v>
      </c>
      <c r="C98" s="23">
        <v>3245.9</v>
      </c>
      <c r="D98" s="23">
        <v>0</v>
      </c>
      <c r="E98" s="23">
        <v>3292.6</v>
      </c>
      <c r="F98" s="23">
        <v>0</v>
      </c>
      <c r="G98" s="37">
        <f>ROUND((C98-D98)/(E98-F98)*100,0)</f>
        <v>99</v>
      </c>
      <c r="H98" s="37">
        <f>IF(G98&lt;51,0,IF(G98&lt;61,1,IF(G98&lt;71,2,IF(G98&lt;81,3,IF(G98&lt;90,4,5)))))</f>
        <v>5</v>
      </c>
      <c r="I98" s="9" t="s">
        <v>378</v>
      </c>
      <c r="J98" s="50" t="str">
        <f>IF(I98="Да",SUBSTITUTE(I98,"Да",1),SUBSTITUTE(I98,"Нет",0))</f>
        <v>1</v>
      </c>
      <c r="K98" s="23">
        <v>312</v>
      </c>
      <c r="L98" s="23">
        <v>435.5</v>
      </c>
      <c r="M98" s="37">
        <f>ROUND(ABS(L98-K98)/K98*100,0)</f>
        <v>40</v>
      </c>
      <c r="N98" s="37">
        <f>IF(M98&gt;30,0,IF(M98&gt;25,1,IF(M98&gt;20,2,IF(M98&gt;15,3,IF(M98&gt;10,4,5)))))</f>
        <v>0</v>
      </c>
      <c r="O98" s="8">
        <v>2993.4</v>
      </c>
      <c r="P98" s="8">
        <v>1801.2</v>
      </c>
      <c r="Q98" s="39">
        <f>ROUND(ABS(O98-P98)/P98*100,0)</f>
        <v>66</v>
      </c>
      <c r="R98" s="37">
        <f>IF(Q98&gt;30,0,IF(Q98&gt;25,1,IF(Q98&gt;20,2,IF(Q98&gt;15,3,IF(Q98&gt;10,4,5)))))</f>
        <v>0</v>
      </c>
      <c r="S98" s="8">
        <v>0</v>
      </c>
      <c r="T98" s="37">
        <f>IF(S98&gt;0,0,1)</f>
        <v>1</v>
      </c>
      <c r="U98" s="8" t="s">
        <v>380</v>
      </c>
      <c r="V98" s="37" t="str">
        <f>IF(U98="Имеется",SUBSTITUTE(U98,"Имеется",1),SUBSTITUTE(U98,"Не имеется",0))</f>
        <v>1</v>
      </c>
      <c r="W98" s="8">
        <v>1865.3</v>
      </c>
      <c r="X98" s="8">
        <v>2563</v>
      </c>
      <c r="Y98" s="37">
        <f t="shared" si="109"/>
        <v>73</v>
      </c>
      <c r="Z98" s="37">
        <f>IF(Y98&gt;50,0,IF(Y98&gt;20,1,IF(Y98&gt;5,2,3)))</f>
        <v>0</v>
      </c>
      <c r="AA98" s="8">
        <v>0</v>
      </c>
      <c r="AB98" s="8">
        <v>2433.8000000000002</v>
      </c>
      <c r="AC98" s="38">
        <f>ROUND(AA98/AB98*100,1)</f>
        <v>0</v>
      </c>
      <c r="AD98" s="37">
        <f>IF(AC98=0,2,IF(AC98&gt;0.1,0,1))</f>
        <v>2</v>
      </c>
      <c r="AE98" s="23">
        <v>0</v>
      </c>
      <c r="AF98" s="37">
        <f>IF(AE98=0,1,0)</f>
        <v>1</v>
      </c>
      <c r="AG98" s="8">
        <v>261.5</v>
      </c>
      <c r="AH98" s="8">
        <v>312</v>
      </c>
      <c r="AI98" s="8">
        <v>435.5</v>
      </c>
      <c r="AJ98" s="8">
        <v>312</v>
      </c>
      <c r="AK98" s="41">
        <f>ROUND(IF(AG98&lt;AH98,0,IF((AG98-AH98)&lt;(AI98-AJ98),0,((AG98-AH98)-(AI98-AJ98))/AG98*100)),0)</f>
        <v>0</v>
      </c>
      <c r="AL98" s="41">
        <f>IF(AK98&gt;5,0,IF(AK98&gt;3,1,IF(AK98&gt;0,2,3)))</f>
        <v>3</v>
      </c>
      <c r="AM98" s="10" t="s">
        <v>378</v>
      </c>
      <c r="AN98" s="37" t="str">
        <f>IF(AM98="Да",SUBSTITUTE(AM98,"Да",1),SUBSTITUTE(AM98,"Нет",0))</f>
        <v>1</v>
      </c>
      <c r="AO98" s="10" t="s">
        <v>382</v>
      </c>
      <c r="AP98" s="37" t="str">
        <f>IF(AO98="Имеется",SUBSTITUTE(AO98,"Имеется",1),IF(AO98="Нет учреждений, которым доводится мун. задание",SUBSTITUTE(AO98,"Нет учреждений, которым доводится мун. задание",1),SUBSTITUTE(AO98,"Не имеется",0)))</f>
        <v>1</v>
      </c>
      <c r="AQ98" s="23">
        <v>423.3</v>
      </c>
      <c r="AR98" s="23">
        <v>554.5</v>
      </c>
      <c r="AS98" s="23">
        <v>622.4</v>
      </c>
      <c r="AT98" s="23">
        <v>526.6</v>
      </c>
      <c r="AU98" s="40">
        <f>ROUND(ABS(AT98/((AQ98+AR98+AS98)/3)-1)*100,0)</f>
        <v>1</v>
      </c>
      <c r="AV98" s="37">
        <f>IF(AU98&gt;50,0,IF(AU98&gt;40,1,IF(AU98&gt;30,2,IF(AU98&gt;20,3,IF(AU98&gt;10,4,5)))))</f>
        <v>5</v>
      </c>
      <c r="AW98" s="10" t="s">
        <v>381</v>
      </c>
      <c r="AX98" s="37" t="str">
        <f>IF(AW98="Не имеется",SUBSTITUTE(AW98,"Не имеется",1),SUBSTITUTE(AW98,"Имеется",0))</f>
        <v>1</v>
      </c>
      <c r="AY98" s="8">
        <v>2607.8000000000002</v>
      </c>
      <c r="AZ98" s="8">
        <v>0</v>
      </c>
      <c r="BA98" s="8">
        <v>2433.8000000000002</v>
      </c>
      <c r="BB98" s="37">
        <f>ROUND((AY98+AZ98)/BA98*100,0)</f>
        <v>107</v>
      </c>
      <c r="BC98" s="37">
        <f>IF(BB98&lt;90,0,IF(BB98&lt;95,1,IF(BB98&lt;100,2,3)))</f>
        <v>3</v>
      </c>
      <c r="BD98" s="8" t="s">
        <v>381</v>
      </c>
      <c r="BE98" s="37" t="str">
        <f>IF(BD98="Не имеется",SUBSTITUTE(BD98,"Не имеется",1),SUBSTITUTE(BD98,"Имеется",0))</f>
        <v>1</v>
      </c>
      <c r="BF98" s="8">
        <v>0</v>
      </c>
      <c r="BG98" s="8">
        <v>435.5</v>
      </c>
      <c r="BH98" s="37">
        <f>ROUND(BF98/BG98*100,0)</f>
        <v>0</v>
      </c>
      <c r="BI98" s="37">
        <f>IF(BH98&gt;50,0,IF(BH98&gt;40,1,IF(BH98&gt;30,2,IF(BH98&gt;20,3,IF(BH98&gt;10,4,5)))))</f>
        <v>5</v>
      </c>
      <c r="BJ98" s="23">
        <v>0</v>
      </c>
      <c r="BK98" s="23">
        <v>2389</v>
      </c>
      <c r="BL98" s="1">
        <f>ROUND(BJ98/BK98*100,0)</f>
        <v>0</v>
      </c>
      <c r="BM98" s="37">
        <f>IF(BL98&gt;15,0,IF(BL98&gt;12,1,IF(BL98&gt;9,2,IF(BL98&gt;6,3,IF(BL98&gt;3,4,5)))))</f>
        <v>5</v>
      </c>
      <c r="BN98" s="23">
        <v>0</v>
      </c>
      <c r="BO98" s="23">
        <v>128.39999999999998</v>
      </c>
      <c r="BP98" s="23">
        <v>61.299999999999955</v>
      </c>
      <c r="BQ98" s="23">
        <v>307.10000000000002</v>
      </c>
      <c r="BR98" s="23">
        <v>1804</v>
      </c>
      <c r="BS98" s="37">
        <f>ROUND(IF(BF98&gt;0,IF(BN98&gt;0,(BN98-BO98-BP98)/(BQ98+BR98)*100,0),0),0)</f>
        <v>0</v>
      </c>
      <c r="BT98" s="37">
        <f>IF(BS98&gt;5,0,IF(BS98&gt;0,1,2))</f>
        <v>2</v>
      </c>
      <c r="BU98" s="10" t="s">
        <v>384</v>
      </c>
      <c r="BV98" s="50" t="str">
        <f>IF(BU98="Осуществляется",SUBSTITUTE(BU98,"Осуществляется",1),SUBSTITUTE(BU98,"Не осуществляется",0))</f>
        <v>1</v>
      </c>
      <c r="BW98" s="10" t="s">
        <v>384</v>
      </c>
      <c r="BX98" s="50" t="str">
        <f>IF(BW98="Осуществляется",SUBSTITUTE(BW98,"Осуществляется",1),SUBSTITUTE(BW98,"Не осуществляется",0))</f>
        <v>1</v>
      </c>
      <c r="BY98" s="10" t="s">
        <v>384</v>
      </c>
      <c r="BZ98" s="50" t="str">
        <f>IF(BY98="Осуществляется",SUBSTITUTE(BY98,"Осуществляется",1),SUBSTITUTE(BY98,"Не осуществляется",0))</f>
        <v>1</v>
      </c>
      <c r="CA98" s="10" t="s">
        <v>384</v>
      </c>
      <c r="CB98" s="50" t="str">
        <f>IF(CA98="Осуществляется",SUBSTITUTE(CA98,"Осуществляется",1),SUBSTITUTE(CA98,"Не осуществляется",0))</f>
        <v>1</v>
      </c>
      <c r="CC98" s="10" t="s">
        <v>385</v>
      </c>
      <c r="CD98" s="50" t="str">
        <f>IF(CC98="Осуществляется",SUBSTITUTE(CC98,"Осуществляется",1),SUBSTITUTE(CC98,"Не осуществляется",0))</f>
        <v>0</v>
      </c>
      <c r="CE98" s="10" t="s">
        <v>422</v>
      </c>
      <c r="CF98" s="50" t="str">
        <f t="shared" si="136"/>
        <v>1</v>
      </c>
      <c r="CG98" s="18">
        <f t="shared" si="135"/>
        <v>43</v>
      </c>
    </row>
    <row r="99" spans="1:86" s="45" customFormat="1" ht="34.15" customHeight="1" x14ac:dyDescent="0.2">
      <c r="A99" s="34">
        <v>99</v>
      </c>
      <c r="B99" s="43" t="s">
        <v>234</v>
      </c>
      <c r="C99" s="23">
        <v>4510.2</v>
      </c>
      <c r="D99" s="23">
        <v>0</v>
      </c>
      <c r="E99" s="23">
        <v>4564.1000000000004</v>
      </c>
      <c r="F99" s="23">
        <v>0</v>
      </c>
      <c r="G99" s="37">
        <f>ROUND((C99-D99)/(E99-F99)*100,0)</f>
        <v>99</v>
      </c>
      <c r="H99" s="37">
        <f>IF(G99&lt;51,0,IF(G99&lt;61,1,IF(G99&lt;71,2,IF(G99&lt;81,3,IF(G99&lt;90,4,5)))))</f>
        <v>5</v>
      </c>
      <c r="I99" s="9" t="s">
        <v>378</v>
      </c>
      <c r="J99" s="50" t="str">
        <f>IF(I99="Да",SUBSTITUTE(I99,"Да",1),SUBSTITUTE(I99,"Нет",0))</f>
        <v>1</v>
      </c>
      <c r="K99" s="23">
        <v>423</v>
      </c>
      <c r="L99" s="23">
        <v>576.30000000000018</v>
      </c>
      <c r="M99" s="37">
        <f>ROUND(ABS(L99-K99)/K99*100,0)</f>
        <v>36</v>
      </c>
      <c r="N99" s="37">
        <f>IF(M99&gt;30,0,IF(M99&gt;25,1,IF(M99&gt;20,2,IF(M99&gt;15,3,IF(M99&gt;10,4,5)))))</f>
        <v>0</v>
      </c>
      <c r="O99" s="8">
        <v>3726.4</v>
      </c>
      <c r="P99" s="8">
        <v>2038.3</v>
      </c>
      <c r="Q99" s="39">
        <f>ROUND(ABS(O99-P99)/P99*100,0)</f>
        <v>83</v>
      </c>
      <c r="R99" s="37">
        <f>IF(Q99&gt;30,0,IF(Q99&gt;25,1,IF(Q99&gt;20,2,IF(Q99&gt;15,3,IF(Q99&gt;10,4,5)))))</f>
        <v>0</v>
      </c>
      <c r="S99" s="8">
        <v>0</v>
      </c>
      <c r="T99" s="37">
        <f>IF(S99&gt;0,0,1)</f>
        <v>1</v>
      </c>
      <c r="U99" s="8" t="s">
        <v>380</v>
      </c>
      <c r="V99" s="37" t="str">
        <f>IF(U99="Имеется",SUBSTITUTE(U99,"Имеется",1),SUBSTITUTE(U99,"Не имеется",0))</f>
        <v>1</v>
      </c>
      <c r="W99" s="8">
        <v>2137.6</v>
      </c>
      <c r="X99" s="8">
        <v>3031.8</v>
      </c>
      <c r="Y99" s="37">
        <f t="shared" si="109"/>
        <v>71</v>
      </c>
      <c r="Z99" s="37">
        <f>IF(Y99&gt;50,0,IF(Y99&gt;20,1,IF(Y99&gt;5,2,3)))</f>
        <v>0</v>
      </c>
      <c r="AA99" s="8">
        <v>0</v>
      </c>
      <c r="AB99" s="8">
        <v>2992.8</v>
      </c>
      <c r="AC99" s="38">
        <f>ROUND(AA99/AB99*100,1)</f>
        <v>0</v>
      </c>
      <c r="AD99" s="37">
        <f>IF(AC99=0,2,IF(AC99&gt;0.1,0,1))</f>
        <v>2</v>
      </c>
      <c r="AE99" s="23">
        <v>0</v>
      </c>
      <c r="AF99" s="37">
        <f>IF(AE99=0,1,0)</f>
        <v>1</v>
      </c>
      <c r="AG99" s="8">
        <v>487.70000000000027</v>
      </c>
      <c r="AH99" s="8">
        <v>423</v>
      </c>
      <c r="AI99" s="8">
        <v>576.30000000000018</v>
      </c>
      <c r="AJ99" s="8">
        <v>423</v>
      </c>
      <c r="AK99" s="41">
        <f>ROUND(IF(AG99&lt;AH99,0,IF((AG99-AH99)&lt;(AI99-AJ99),0,((AG99-AH99)-(AI99-AJ99))/AG99*100)),0)</f>
        <v>0</v>
      </c>
      <c r="AL99" s="41">
        <f>IF(AK99&gt;5,0,IF(AK99&gt;3,1,IF(AK99&gt;0,2,3)))</f>
        <v>3</v>
      </c>
      <c r="AM99" s="10" t="s">
        <v>378</v>
      </c>
      <c r="AN99" s="37" t="str">
        <f>IF(AM99="Да",SUBSTITUTE(AM99,"Да",1),SUBSTITUTE(AM99,"Нет",0))</f>
        <v>1</v>
      </c>
      <c r="AO99" s="10" t="s">
        <v>382</v>
      </c>
      <c r="AP99" s="37" t="str">
        <f>IF(AO99="Имеется",SUBSTITUTE(AO99,"Имеется",1),IF(AO99="Нет учреждений, которым доводится мун. задание",SUBSTITUTE(AO99,"Нет учреждений, которым доводится мун. задание",1),SUBSTITUTE(AO99,"Не имеется",0)))</f>
        <v>1</v>
      </c>
      <c r="AQ99" s="23">
        <v>491.1</v>
      </c>
      <c r="AR99" s="23">
        <v>589.79999999999995</v>
      </c>
      <c r="AS99" s="23">
        <v>639.79999999999995</v>
      </c>
      <c r="AT99" s="23">
        <v>904.6</v>
      </c>
      <c r="AU99" s="40">
        <f>ROUND(ABS(AT99/((AQ99+AR99+AS99)/3)-1)*100,0)</f>
        <v>58</v>
      </c>
      <c r="AV99" s="37">
        <f>IF(AU99&gt;50,0,IF(AU99&gt;40,1,IF(AU99&gt;30,2,IF(AU99&gt;20,3,IF(AU99&gt;10,4,5)))))</f>
        <v>0</v>
      </c>
      <c r="AW99" s="10" t="s">
        <v>381</v>
      </c>
      <c r="AX99" s="37" t="str">
        <f>IF(AW99="Не имеется",SUBSTITUTE(AW99,"Не имеется",1),SUBSTITUTE(AW99,"Имеется",0))</f>
        <v>1</v>
      </c>
      <c r="AY99" s="8">
        <v>3081.4</v>
      </c>
      <c r="AZ99" s="8">
        <v>0</v>
      </c>
      <c r="BA99" s="8">
        <v>2992.8</v>
      </c>
      <c r="BB99" s="37">
        <f>ROUND((AY99+AZ99)/BA99*100,0)</f>
        <v>103</v>
      </c>
      <c r="BC99" s="37">
        <f>IF(BB99&lt;90,0,IF(BB99&lt;95,1,IF(BB99&lt;100,2,3)))</f>
        <v>3</v>
      </c>
      <c r="BD99" s="8" t="s">
        <v>381</v>
      </c>
      <c r="BE99" s="37" t="str">
        <f>IF(BD99="Не имеется",SUBSTITUTE(BD99,"Не имеется",1),SUBSTITUTE(BD99,"Имеется",0))</f>
        <v>1</v>
      </c>
      <c r="BF99" s="8">
        <v>0</v>
      </c>
      <c r="BG99" s="8">
        <v>576.30000000000018</v>
      </c>
      <c r="BH99" s="37">
        <f>ROUND(BF99/BG99*100,0)</f>
        <v>0</v>
      </c>
      <c r="BI99" s="37">
        <f>IF(BH99&gt;50,0,IF(BH99&gt;40,1,IF(BH99&gt;30,2,IF(BH99&gt;20,3,IF(BH99&gt;10,4,5)))))</f>
        <v>5</v>
      </c>
      <c r="BJ99" s="23">
        <v>0</v>
      </c>
      <c r="BK99" s="23">
        <v>2943.2000000000003</v>
      </c>
      <c r="BL99" s="1">
        <f>ROUND(BJ99/BK99*100,0)</f>
        <v>0</v>
      </c>
      <c r="BM99" s="37">
        <f>IF(BL99&gt;15,0,IF(BL99&gt;12,1,IF(BL99&gt;9,2,IF(BL99&gt;6,3,IF(BL99&gt;3,4,5)))))</f>
        <v>5</v>
      </c>
      <c r="BN99" s="23">
        <v>0</v>
      </c>
      <c r="BO99" s="23">
        <v>237.19999999999993</v>
      </c>
      <c r="BP99" s="23">
        <v>27.599999999999909</v>
      </c>
      <c r="BQ99" s="23">
        <v>339.1</v>
      </c>
      <c r="BR99" s="23">
        <v>2110</v>
      </c>
      <c r="BS99" s="37">
        <f>ROUND(IF(BF99&gt;0,IF(BN99&gt;0,(BN99-BO99-BP99)/(BQ99+BR99)*100,0),0),0)</f>
        <v>0</v>
      </c>
      <c r="BT99" s="37">
        <f>IF(BS99&gt;5,0,IF(BS99&gt;0,1,2))</f>
        <v>2</v>
      </c>
      <c r="BU99" s="10" t="s">
        <v>384</v>
      </c>
      <c r="BV99" s="50" t="str">
        <f>IF(BU99="Осуществляется",SUBSTITUTE(BU99,"Осуществляется",1),SUBSTITUTE(BU99,"Не осуществляется",0))</f>
        <v>1</v>
      </c>
      <c r="BW99" s="10" t="s">
        <v>384</v>
      </c>
      <c r="BX99" s="50" t="str">
        <f>IF(BW99="Осуществляется",SUBSTITUTE(BW99,"Осуществляется",1),SUBSTITUTE(BW99,"Не осуществляется",0))</f>
        <v>1</v>
      </c>
      <c r="BY99" s="10" t="s">
        <v>384</v>
      </c>
      <c r="BZ99" s="50" t="str">
        <f>IF(BY99="Осуществляется",SUBSTITUTE(BY99,"Осуществляется",1),SUBSTITUTE(BY99,"Не осуществляется",0))</f>
        <v>1</v>
      </c>
      <c r="CA99" s="10" t="s">
        <v>384</v>
      </c>
      <c r="CB99" s="50" t="str">
        <f>IF(CA99="Осуществляется",SUBSTITUTE(CA99,"Осуществляется",1),SUBSTITUTE(CA99,"Не осуществляется",0))</f>
        <v>1</v>
      </c>
      <c r="CC99" s="10" t="s">
        <v>385</v>
      </c>
      <c r="CD99" s="50" t="str">
        <f>IF(CC99="Осуществляется",SUBSTITUTE(CC99,"Осуществляется",1),SUBSTITUTE(CC99,"Не осуществляется",0))</f>
        <v>0</v>
      </c>
      <c r="CE99" s="10" t="s">
        <v>422</v>
      </c>
      <c r="CF99" s="50" t="str">
        <f t="shared" si="136"/>
        <v>1</v>
      </c>
      <c r="CG99" s="18">
        <f t="shared" si="135"/>
        <v>38</v>
      </c>
    </row>
    <row r="100" spans="1:86" s="45" customFormat="1" ht="34.15" customHeight="1" x14ac:dyDescent="0.2">
      <c r="A100" s="34">
        <v>94</v>
      </c>
      <c r="B100" s="43" t="s">
        <v>235</v>
      </c>
      <c r="C100" s="23">
        <v>4987.8999999999996</v>
      </c>
      <c r="D100" s="23">
        <v>0</v>
      </c>
      <c r="E100" s="23">
        <v>5086.5</v>
      </c>
      <c r="F100" s="23">
        <v>0</v>
      </c>
      <c r="G100" s="37">
        <f t="shared" si="101"/>
        <v>98</v>
      </c>
      <c r="H100" s="37">
        <f t="shared" si="102"/>
        <v>5</v>
      </c>
      <c r="I100" s="9" t="s">
        <v>378</v>
      </c>
      <c r="J100" s="50" t="str">
        <f t="shared" si="134"/>
        <v>1</v>
      </c>
      <c r="K100" s="23">
        <v>560</v>
      </c>
      <c r="L100" s="23">
        <v>1080.0000000000005</v>
      </c>
      <c r="M100" s="37">
        <f t="shared" si="103"/>
        <v>93</v>
      </c>
      <c r="N100" s="37">
        <f t="shared" si="104"/>
        <v>0</v>
      </c>
      <c r="O100" s="8">
        <v>4694.2</v>
      </c>
      <c r="P100" s="8">
        <v>2809.7</v>
      </c>
      <c r="Q100" s="39">
        <f t="shared" si="105"/>
        <v>67</v>
      </c>
      <c r="R100" s="37">
        <f t="shared" si="106"/>
        <v>0</v>
      </c>
      <c r="S100" s="8">
        <v>0</v>
      </c>
      <c r="T100" s="37">
        <f t="shared" si="107"/>
        <v>1</v>
      </c>
      <c r="U100" s="8" t="s">
        <v>380</v>
      </c>
      <c r="V100" s="37" t="str">
        <f t="shared" si="108"/>
        <v>1</v>
      </c>
      <c r="W100" s="8">
        <v>2812.5</v>
      </c>
      <c r="X100" s="8">
        <v>4197</v>
      </c>
      <c r="Y100" s="37">
        <f t="shared" si="109"/>
        <v>67</v>
      </c>
      <c r="Z100" s="37">
        <f t="shared" si="110"/>
        <v>0</v>
      </c>
      <c r="AA100" s="8">
        <v>0</v>
      </c>
      <c r="AB100" s="8">
        <v>3711.4</v>
      </c>
      <c r="AC100" s="38">
        <f t="shared" si="111"/>
        <v>0</v>
      </c>
      <c r="AD100" s="37">
        <f t="shared" si="112"/>
        <v>2</v>
      </c>
      <c r="AE100" s="23">
        <v>0</v>
      </c>
      <c r="AF100" s="37">
        <f t="shared" si="113"/>
        <v>1</v>
      </c>
      <c r="AG100" s="8">
        <v>501.80000000000018</v>
      </c>
      <c r="AH100" s="8">
        <v>560</v>
      </c>
      <c r="AI100" s="8">
        <v>1080.0000000000005</v>
      </c>
      <c r="AJ100" s="8">
        <v>560</v>
      </c>
      <c r="AK100" s="41">
        <f t="shared" si="114"/>
        <v>0</v>
      </c>
      <c r="AL100" s="41">
        <f t="shared" si="115"/>
        <v>3</v>
      </c>
      <c r="AM100" s="10" t="s">
        <v>378</v>
      </c>
      <c r="AN100" s="37" t="str">
        <f t="shared" si="116"/>
        <v>1</v>
      </c>
      <c r="AO100" s="10" t="s">
        <v>382</v>
      </c>
      <c r="AP100" s="37" t="str">
        <f t="shared" si="117"/>
        <v>1</v>
      </c>
      <c r="AQ100" s="23">
        <v>621.9</v>
      </c>
      <c r="AR100" s="23">
        <v>887.6</v>
      </c>
      <c r="AS100" s="23">
        <v>1253.7</v>
      </c>
      <c r="AT100" s="23">
        <v>551.1</v>
      </c>
      <c r="AU100" s="40">
        <f t="shared" si="118"/>
        <v>40</v>
      </c>
      <c r="AV100" s="37">
        <f t="shared" si="119"/>
        <v>2</v>
      </c>
      <c r="AW100" s="10" t="s">
        <v>381</v>
      </c>
      <c r="AX100" s="37" t="str">
        <f t="shared" si="120"/>
        <v>1</v>
      </c>
      <c r="AY100" s="8">
        <v>4289.6000000000004</v>
      </c>
      <c r="AZ100" s="8">
        <v>0</v>
      </c>
      <c r="BA100" s="8">
        <v>3711.4</v>
      </c>
      <c r="BB100" s="37">
        <f t="shared" si="121"/>
        <v>116</v>
      </c>
      <c r="BC100" s="37">
        <f t="shared" si="122"/>
        <v>3</v>
      </c>
      <c r="BD100" s="8" t="s">
        <v>381</v>
      </c>
      <c r="BE100" s="37" t="str">
        <f t="shared" si="123"/>
        <v>1</v>
      </c>
      <c r="BF100" s="8">
        <v>0</v>
      </c>
      <c r="BG100" s="8">
        <v>1080.0000000000005</v>
      </c>
      <c r="BH100" s="37">
        <f t="shared" si="124"/>
        <v>0</v>
      </c>
      <c r="BI100" s="37">
        <f t="shared" si="125"/>
        <v>5</v>
      </c>
      <c r="BJ100" s="23">
        <v>0</v>
      </c>
      <c r="BK100" s="23">
        <v>3618.8</v>
      </c>
      <c r="BL100" s="1">
        <f t="shared" si="126"/>
        <v>0</v>
      </c>
      <c r="BM100" s="37">
        <f t="shared" si="127"/>
        <v>5</v>
      </c>
      <c r="BN100" s="23">
        <v>0</v>
      </c>
      <c r="BO100" s="23">
        <v>506.79999999999995</v>
      </c>
      <c r="BP100" s="23">
        <v>-62.5</v>
      </c>
      <c r="BQ100" s="23">
        <v>573.20000000000005</v>
      </c>
      <c r="BR100" s="23">
        <v>2875</v>
      </c>
      <c r="BS100" s="37">
        <f t="shared" si="128"/>
        <v>0</v>
      </c>
      <c r="BT100" s="37">
        <f t="shared" si="129"/>
        <v>2</v>
      </c>
      <c r="BU100" s="10" t="s">
        <v>384</v>
      </c>
      <c r="BV100" s="50" t="str">
        <f t="shared" si="137"/>
        <v>1</v>
      </c>
      <c r="BW100" s="10" t="s">
        <v>384</v>
      </c>
      <c r="BX100" s="50" t="str">
        <f t="shared" si="130"/>
        <v>1</v>
      </c>
      <c r="BY100" s="10" t="s">
        <v>384</v>
      </c>
      <c r="BZ100" s="50" t="str">
        <f t="shared" si="131"/>
        <v>1</v>
      </c>
      <c r="CA100" s="10" t="s">
        <v>384</v>
      </c>
      <c r="CB100" s="50" t="str">
        <f t="shared" si="132"/>
        <v>1</v>
      </c>
      <c r="CC100" s="10" t="s">
        <v>385</v>
      </c>
      <c r="CD100" s="50" t="str">
        <f t="shared" si="133"/>
        <v>0</v>
      </c>
      <c r="CE100" s="10" t="s">
        <v>422</v>
      </c>
      <c r="CF100" s="50" t="str">
        <f t="shared" si="136"/>
        <v>1</v>
      </c>
      <c r="CG100" s="18">
        <f t="shared" si="135"/>
        <v>40</v>
      </c>
    </row>
    <row r="101" spans="1:86" s="45" customFormat="1" ht="34.15" customHeight="1" x14ac:dyDescent="0.2">
      <c r="A101" s="34">
        <v>96</v>
      </c>
      <c r="B101" s="43" t="s">
        <v>236</v>
      </c>
      <c r="C101" s="23">
        <v>3351</v>
      </c>
      <c r="D101" s="23">
        <v>0</v>
      </c>
      <c r="E101" s="23">
        <v>3396.6</v>
      </c>
      <c r="F101" s="23">
        <v>0</v>
      </c>
      <c r="G101" s="37">
        <f t="shared" ref="G101:G106" si="138">ROUND((C101-D101)/(E101-F101)*100,0)</f>
        <v>99</v>
      </c>
      <c r="H101" s="37">
        <f t="shared" ref="H101:H106" si="139">IF(G101&lt;51,0,IF(G101&lt;61,1,IF(G101&lt;71,2,IF(G101&lt;81,3,IF(G101&lt;90,4,5)))))</f>
        <v>5</v>
      </c>
      <c r="I101" s="9" t="s">
        <v>378</v>
      </c>
      <c r="J101" s="50" t="str">
        <f t="shared" ref="J101:J106" si="140">IF(I101="Да",SUBSTITUTE(I101,"Да",1),SUBSTITUTE(I101,"Нет",0))</f>
        <v>1</v>
      </c>
      <c r="K101" s="23">
        <v>260</v>
      </c>
      <c r="L101" s="23">
        <v>1156.7999999999997</v>
      </c>
      <c r="M101" s="37">
        <f t="shared" ref="M101:M106" si="141">ROUND(ABS(L101-K101)/K101*100,0)</f>
        <v>345</v>
      </c>
      <c r="N101" s="37">
        <f t="shared" ref="N101:N106" si="142">IF(M101&gt;30,0,IF(M101&gt;25,1,IF(M101&gt;20,2,IF(M101&gt;15,3,IF(M101&gt;10,4,5)))))</f>
        <v>0</v>
      </c>
      <c r="O101" s="8">
        <v>3136.3</v>
      </c>
      <c r="P101" s="8">
        <v>1755.8</v>
      </c>
      <c r="Q101" s="39">
        <f t="shared" ref="Q101:Q106" si="143">ROUND(ABS(O101-P101)/P101*100,0)</f>
        <v>79</v>
      </c>
      <c r="R101" s="37">
        <f t="shared" ref="R101:R106" si="144">IF(Q101&gt;30,0,IF(Q101&gt;25,1,IF(Q101&gt;20,2,IF(Q101&gt;15,3,IF(Q101&gt;10,4,5)))))</f>
        <v>0</v>
      </c>
      <c r="S101" s="8">
        <v>0</v>
      </c>
      <c r="T101" s="37">
        <f t="shared" ref="T101:T106" si="145">IF(S101&gt;0,0,1)</f>
        <v>1</v>
      </c>
      <c r="U101" s="8" t="s">
        <v>380</v>
      </c>
      <c r="V101" s="37" t="str">
        <f t="shared" ref="V101:V106" si="146">IF(U101="Имеется",SUBSTITUTE(U101,"Имеется",1),SUBSTITUTE(U101,"Не имеется",0))</f>
        <v>1</v>
      </c>
      <c r="W101" s="8">
        <v>1935.6</v>
      </c>
      <c r="X101" s="8">
        <v>3292.1</v>
      </c>
      <c r="Y101" s="37">
        <f t="shared" si="109"/>
        <v>59</v>
      </c>
      <c r="Z101" s="37">
        <f t="shared" ref="Z101:Z106" si="147">IF(Y101&gt;50,0,IF(Y101&gt;20,1,IF(Y101&gt;5,2,3)))</f>
        <v>0</v>
      </c>
      <c r="AA101" s="8">
        <v>0</v>
      </c>
      <c r="AB101" s="8">
        <v>3185.3</v>
      </c>
      <c r="AC101" s="38">
        <f t="shared" ref="AC101:AC106" si="148">ROUND(AA101/AB101*100,1)</f>
        <v>0</v>
      </c>
      <c r="AD101" s="37">
        <f t="shared" ref="AD101:AD106" si="149">IF(AC101=0,2,IF(AC101&gt;0.1,0,1))</f>
        <v>2</v>
      </c>
      <c r="AE101" s="23">
        <v>0</v>
      </c>
      <c r="AF101" s="37">
        <f t="shared" ref="AF101:AF106" si="150">IF(AE101=0,1,0)</f>
        <v>1</v>
      </c>
      <c r="AG101" s="8">
        <v>1010</v>
      </c>
      <c r="AH101" s="8">
        <v>260</v>
      </c>
      <c r="AI101" s="8">
        <v>1156.7999999999997</v>
      </c>
      <c r="AJ101" s="8">
        <v>260</v>
      </c>
      <c r="AK101" s="41">
        <f t="shared" ref="AK101:AK106" si="151">ROUND(IF(AG101&lt;AH101,0,IF((AG101-AH101)&lt;(AI101-AJ101),0,((AG101-AH101)-(AI101-AJ101))/AG101*100)),0)</f>
        <v>0</v>
      </c>
      <c r="AL101" s="41">
        <f t="shared" ref="AL101:AL106" si="152">IF(AK101&gt;5,0,IF(AK101&gt;3,1,IF(AK101&gt;0,2,3)))</f>
        <v>3</v>
      </c>
      <c r="AM101" s="10" t="s">
        <v>378</v>
      </c>
      <c r="AN101" s="37" t="str">
        <f t="shared" ref="AN101:AN106" si="153">IF(AM101="Да",SUBSTITUTE(AM101,"Да",1),SUBSTITUTE(AM101,"Нет",0))</f>
        <v>1</v>
      </c>
      <c r="AO101" s="10" t="s">
        <v>382</v>
      </c>
      <c r="AP101" s="37" t="str">
        <f t="shared" ref="AP101:AP106" si="154">IF(AO101="Имеется",SUBSTITUTE(AO101,"Имеется",1),IF(AO101="Нет учреждений, которым доводится мун. задание",SUBSTITUTE(AO101,"Нет учреждений, которым доводится мун. задание",1),SUBSTITUTE(AO101,"Не имеется",0)))</f>
        <v>1</v>
      </c>
      <c r="AQ101" s="23">
        <v>442.6</v>
      </c>
      <c r="AR101" s="23">
        <v>591.1</v>
      </c>
      <c r="AS101" s="23">
        <v>684.9</v>
      </c>
      <c r="AT101" s="23">
        <v>1227</v>
      </c>
      <c r="AU101" s="40">
        <f t="shared" ref="AU101:AU106" si="155">ROUND(ABS(AT101/((AQ101+AR101+AS101)/3)-1)*100,0)</f>
        <v>114</v>
      </c>
      <c r="AV101" s="37">
        <f t="shared" ref="AV101:AV106" si="156">IF(AU101&gt;50,0,IF(AU101&gt;40,1,IF(AU101&gt;30,2,IF(AU101&gt;20,3,IF(AU101&gt;10,4,5)))))</f>
        <v>0</v>
      </c>
      <c r="AW101" s="10" t="s">
        <v>381</v>
      </c>
      <c r="AX101" s="37" t="str">
        <f t="shared" ref="AX101:AX106" si="157">IF(AW101="Не имеется",SUBSTITUTE(AW101,"Не имеется",1),SUBSTITUTE(AW101,"Имеется",0))</f>
        <v>1</v>
      </c>
      <c r="AY101" s="8">
        <v>3332.1</v>
      </c>
      <c r="AZ101" s="8">
        <v>0</v>
      </c>
      <c r="BA101" s="8">
        <v>3185.3</v>
      </c>
      <c r="BB101" s="37">
        <f t="shared" ref="BB101:BB106" si="158">ROUND((AY101+AZ101)/BA101*100,0)</f>
        <v>105</v>
      </c>
      <c r="BC101" s="37">
        <f t="shared" ref="BC101:BC106" si="159">IF(BB101&lt;90,0,IF(BB101&lt;95,1,IF(BB101&lt;100,2,3)))</f>
        <v>3</v>
      </c>
      <c r="BD101" s="8" t="s">
        <v>381</v>
      </c>
      <c r="BE101" s="37" t="str">
        <f t="shared" ref="BE101:BE106" si="160">IF(BD101="Не имеется",SUBSTITUTE(BD101,"Не имеется",1),SUBSTITUTE(BD101,"Имеется",0))</f>
        <v>1</v>
      </c>
      <c r="BF101" s="8">
        <v>0</v>
      </c>
      <c r="BG101" s="8">
        <v>1156.7999999999997</v>
      </c>
      <c r="BH101" s="37">
        <f t="shared" ref="BH101:BH106" si="161">ROUND(BF101/BG101*100,0)</f>
        <v>0</v>
      </c>
      <c r="BI101" s="37">
        <f t="shared" ref="BI101:BI106" si="162">IF(BH101&gt;50,0,IF(BH101&gt;40,1,IF(BH101&gt;30,2,IF(BH101&gt;20,3,IF(BH101&gt;10,4,5)))))</f>
        <v>5</v>
      </c>
      <c r="BJ101" s="23">
        <v>0</v>
      </c>
      <c r="BK101" s="23">
        <v>3145.3</v>
      </c>
      <c r="BL101" s="1">
        <f t="shared" ref="BL101:BL106" si="163">ROUND(BJ101/BK101*100,0)</f>
        <v>0</v>
      </c>
      <c r="BM101" s="37">
        <f t="shared" ref="BM101:BM106" si="164">IF(BL101&gt;15,0,IF(BL101&gt;12,1,IF(BL101&gt;9,2,IF(BL101&gt;6,3,IF(BL101&gt;3,4,5)))))</f>
        <v>5</v>
      </c>
      <c r="BN101" s="23">
        <v>0</v>
      </c>
      <c r="BO101" s="23">
        <v>872.8</v>
      </c>
      <c r="BP101" s="23">
        <v>-95.400000000000091</v>
      </c>
      <c r="BQ101" s="23">
        <v>284</v>
      </c>
      <c r="BR101" s="23">
        <v>2031</v>
      </c>
      <c r="BS101" s="37">
        <f t="shared" ref="BS101:BS106" si="165">ROUND(IF(BF101&gt;0,IF(BN101&gt;0,(BN101-BO101-BP101)/(BQ101+BR101)*100,0),0),0)</f>
        <v>0</v>
      </c>
      <c r="BT101" s="37">
        <f t="shared" ref="BT101:BT106" si="166">IF(BS101&gt;5,0,IF(BS101&gt;0,1,2))</f>
        <v>2</v>
      </c>
      <c r="BU101" s="10" t="s">
        <v>384</v>
      </c>
      <c r="BV101" s="50" t="str">
        <f t="shared" ref="BV101:BV106" si="167">IF(BU101="Осуществляется",SUBSTITUTE(BU101,"Осуществляется",1),SUBSTITUTE(BU101,"Не осуществляется",0))</f>
        <v>1</v>
      </c>
      <c r="BW101" s="10" t="s">
        <v>384</v>
      </c>
      <c r="BX101" s="50" t="str">
        <f t="shared" ref="BX101:BX106" si="168">IF(BW101="Осуществляется",SUBSTITUTE(BW101,"Осуществляется",1),SUBSTITUTE(BW101,"Не осуществляется",0))</f>
        <v>1</v>
      </c>
      <c r="BY101" s="10" t="s">
        <v>384</v>
      </c>
      <c r="BZ101" s="50" t="str">
        <f t="shared" ref="BZ101:BZ106" si="169">IF(BY101="Осуществляется",SUBSTITUTE(BY101,"Осуществляется",1),SUBSTITUTE(BY101,"Не осуществляется",0))</f>
        <v>1</v>
      </c>
      <c r="CA101" s="10" t="s">
        <v>384</v>
      </c>
      <c r="CB101" s="50" t="str">
        <f t="shared" ref="CB101:CB106" si="170">IF(CA101="Осуществляется",SUBSTITUTE(CA101,"Осуществляется",1),SUBSTITUTE(CA101,"Не осуществляется",0))</f>
        <v>1</v>
      </c>
      <c r="CC101" s="10" t="s">
        <v>385</v>
      </c>
      <c r="CD101" s="50" t="str">
        <f t="shared" ref="CD101:CD106" si="171">IF(CC101="Осуществляется",SUBSTITUTE(CC101,"Осуществляется",1),SUBSTITUTE(CC101,"Не осуществляется",0))</f>
        <v>0</v>
      </c>
      <c r="CE101" s="10" t="s">
        <v>422</v>
      </c>
      <c r="CF101" s="50" t="str">
        <f t="shared" si="136"/>
        <v>1</v>
      </c>
      <c r="CG101" s="18">
        <f t="shared" si="135"/>
        <v>38</v>
      </c>
    </row>
    <row r="102" spans="1:86" s="45" customFormat="1" ht="34.15" customHeight="1" x14ac:dyDescent="0.2">
      <c r="A102" s="34">
        <v>102</v>
      </c>
      <c r="B102" s="43" t="s">
        <v>237</v>
      </c>
      <c r="C102" s="23">
        <v>3522.3</v>
      </c>
      <c r="D102" s="23">
        <v>0</v>
      </c>
      <c r="E102" s="23">
        <v>3562.3</v>
      </c>
      <c r="F102" s="23">
        <v>0</v>
      </c>
      <c r="G102" s="37">
        <f t="shared" si="138"/>
        <v>99</v>
      </c>
      <c r="H102" s="37">
        <f t="shared" si="139"/>
        <v>5</v>
      </c>
      <c r="I102" s="9" t="s">
        <v>378</v>
      </c>
      <c r="J102" s="50" t="str">
        <f t="shared" si="140"/>
        <v>1</v>
      </c>
      <c r="K102" s="23">
        <v>431</v>
      </c>
      <c r="L102" s="23">
        <v>413.09999999999991</v>
      </c>
      <c r="M102" s="37">
        <f t="shared" si="141"/>
        <v>4</v>
      </c>
      <c r="N102" s="37">
        <f t="shared" si="142"/>
        <v>5</v>
      </c>
      <c r="O102" s="8">
        <v>3204.6</v>
      </c>
      <c r="P102" s="8">
        <v>1976.2</v>
      </c>
      <c r="Q102" s="39">
        <f t="shared" si="143"/>
        <v>62</v>
      </c>
      <c r="R102" s="37">
        <f t="shared" si="144"/>
        <v>0</v>
      </c>
      <c r="S102" s="8">
        <v>0</v>
      </c>
      <c r="T102" s="37">
        <f t="shared" si="145"/>
        <v>1</v>
      </c>
      <c r="U102" s="8" t="s">
        <v>380</v>
      </c>
      <c r="V102" s="37" t="str">
        <f t="shared" si="146"/>
        <v>1</v>
      </c>
      <c r="W102" s="8">
        <v>2264.1999999999998</v>
      </c>
      <c r="X102" s="8">
        <v>3001.3</v>
      </c>
      <c r="Y102" s="37">
        <f t="shared" si="109"/>
        <v>75</v>
      </c>
      <c r="Z102" s="37">
        <f t="shared" si="147"/>
        <v>0</v>
      </c>
      <c r="AA102" s="8">
        <v>0</v>
      </c>
      <c r="AB102" s="8">
        <v>2931.6</v>
      </c>
      <c r="AC102" s="38">
        <f t="shared" si="148"/>
        <v>0</v>
      </c>
      <c r="AD102" s="37">
        <f t="shared" si="149"/>
        <v>2</v>
      </c>
      <c r="AE102" s="23">
        <v>0</v>
      </c>
      <c r="AF102" s="37">
        <f t="shared" si="150"/>
        <v>1</v>
      </c>
      <c r="AG102" s="8">
        <v>302</v>
      </c>
      <c r="AH102" s="8">
        <v>431</v>
      </c>
      <c r="AI102" s="8">
        <v>413.09999999999991</v>
      </c>
      <c r="AJ102" s="8">
        <v>431</v>
      </c>
      <c r="AK102" s="41">
        <f t="shared" si="151"/>
        <v>0</v>
      </c>
      <c r="AL102" s="41">
        <f t="shared" si="152"/>
        <v>3</v>
      </c>
      <c r="AM102" s="10" t="s">
        <v>378</v>
      </c>
      <c r="AN102" s="37" t="str">
        <f t="shared" si="153"/>
        <v>1</v>
      </c>
      <c r="AO102" s="10" t="s">
        <v>382</v>
      </c>
      <c r="AP102" s="37" t="str">
        <f t="shared" si="154"/>
        <v>1</v>
      </c>
      <c r="AQ102" s="23">
        <v>450.4</v>
      </c>
      <c r="AR102" s="23">
        <v>511.9</v>
      </c>
      <c r="AS102" s="23">
        <v>551</v>
      </c>
      <c r="AT102" s="23">
        <v>1052.9000000000001</v>
      </c>
      <c r="AU102" s="40">
        <f t="shared" si="155"/>
        <v>109</v>
      </c>
      <c r="AV102" s="37">
        <f t="shared" si="156"/>
        <v>0</v>
      </c>
      <c r="AW102" s="10" t="s">
        <v>381</v>
      </c>
      <c r="AX102" s="37" t="str">
        <f t="shared" si="157"/>
        <v>1</v>
      </c>
      <c r="AY102" s="8">
        <v>3042.7</v>
      </c>
      <c r="AZ102" s="8">
        <v>0</v>
      </c>
      <c r="BA102" s="8">
        <v>2931.6</v>
      </c>
      <c r="BB102" s="37">
        <f t="shared" si="158"/>
        <v>104</v>
      </c>
      <c r="BC102" s="37">
        <f t="shared" si="159"/>
        <v>3</v>
      </c>
      <c r="BD102" s="8" t="s">
        <v>381</v>
      </c>
      <c r="BE102" s="37" t="str">
        <f t="shared" si="160"/>
        <v>1</v>
      </c>
      <c r="BF102" s="8">
        <v>0</v>
      </c>
      <c r="BG102" s="8">
        <v>413.09999999999991</v>
      </c>
      <c r="BH102" s="37">
        <f t="shared" si="161"/>
        <v>0</v>
      </c>
      <c r="BI102" s="37">
        <f t="shared" si="162"/>
        <v>5</v>
      </c>
      <c r="BJ102" s="23">
        <v>0</v>
      </c>
      <c r="BK102" s="23">
        <v>2890.2</v>
      </c>
      <c r="BL102" s="1">
        <f t="shared" si="163"/>
        <v>0</v>
      </c>
      <c r="BM102" s="37">
        <f t="shared" si="164"/>
        <v>5</v>
      </c>
      <c r="BN102" s="23">
        <v>0</v>
      </c>
      <c r="BO102" s="23">
        <v>182.60000000000002</v>
      </c>
      <c r="BP102" s="23">
        <v>14.199999999999818</v>
      </c>
      <c r="BQ102" s="23">
        <v>230.5</v>
      </c>
      <c r="BR102" s="23">
        <v>2250</v>
      </c>
      <c r="BS102" s="37">
        <f t="shared" si="165"/>
        <v>0</v>
      </c>
      <c r="BT102" s="37">
        <f t="shared" si="166"/>
        <v>2</v>
      </c>
      <c r="BU102" s="10" t="s">
        <v>384</v>
      </c>
      <c r="BV102" s="50" t="str">
        <f t="shared" si="167"/>
        <v>1</v>
      </c>
      <c r="BW102" s="10" t="s">
        <v>384</v>
      </c>
      <c r="BX102" s="50" t="str">
        <f t="shared" si="168"/>
        <v>1</v>
      </c>
      <c r="BY102" s="10" t="s">
        <v>384</v>
      </c>
      <c r="BZ102" s="50" t="str">
        <f t="shared" si="169"/>
        <v>1</v>
      </c>
      <c r="CA102" s="10" t="s">
        <v>384</v>
      </c>
      <c r="CB102" s="50" t="str">
        <f t="shared" si="170"/>
        <v>1</v>
      </c>
      <c r="CC102" s="10" t="s">
        <v>385</v>
      </c>
      <c r="CD102" s="50" t="str">
        <f t="shared" si="171"/>
        <v>0</v>
      </c>
      <c r="CE102" s="10" t="s">
        <v>422</v>
      </c>
      <c r="CF102" s="50" t="str">
        <f t="shared" si="136"/>
        <v>1</v>
      </c>
      <c r="CG102" s="18">
        <f t="shared" si="135"/>
        <v>43</v>
      </c>
    </row>
    <row r="103" spans="1:86" s="45" customFormat="1" ht="34.15" customHeight="1" x14ac:dyDescent="0.2">
      <c r="A103" s="34">
        <v>103</v>
      </c>
      <c r="B103" s="43" t="s">
        <v>238</v>
      </c>
      <c r="C103" s="23">
        <v>5619.2</v>
      </c>
      <c r="D103" s="23">
        <v>0</v>
      </c>
      <c r="E103" s="23">
        <v>5703.2</v>
      </c>
      <c r="F103" s="23">
        <v>0</v>
      </c>
      <c r="G103" s="37">
        <f t="shared" si="138"/>
        <v>99</v>
      </c>
      <c r="H103" s="37">
        <f t="shared" si="139"/>
        <v>5</v>
      </c>
      <c r="I103" s="9" t="s">
        <v>378</v>
      </c>
      <c r="J103" s="50" t="str">
        <f t="shared" si="140"/>
        <v>1</v>
      </c>
      <c r="K103" s="23">
        <v>678</v>
      </c>
      <c r="L103" s="23">
        <v>1173.1999999999998</v>
      </c>
      <c r="M103" s="37">
        <f t="shared" si="141"/>
        <v>73</v>
      </c>
      <c r="N103" s="37">
        <f t="shared" si="142"/>
        <v>0</v>
      </c>
      <c r="O103" s="8">
        <v>5250.7</v>
      </c>
      <c r="P103" s="8">
        <v>3240.5</v>
      </c>
      <c r="Q103" s="39">
        <f t="shared" si="143"/>
        <v>62</v>
      </c>
      <c r="R103" s="37">
        <f t="shared" si="144"/>
        <v>0</v>
      </c>
      <c r="S103" s="8">
        <v>0</v>
      </c>
      <c r="T103" s="37">
        <f t="shared" si="145"/>
        <v>1</v>
      </c>
      <c r="U103" s="8" t="s">
        <v>380</v>
      </c>
      <c r="V103" s="37" t="str">
        <f t="shared" si="146"/>
        <v>1</v>
      </c>
      <c r="W103" s="8">
        <v>3176.9</v>
      </c>
      <c r="X103" s="8">
        <v>4733.1000000000004</v>
      </c>
      <c r="Y103" s="37">
        <f t="shared" si="109"/>
        <v>67</v>
      </c>
      <c r="Z103" s="37">
        <f t="shared" si="147"/>
        <v>0</v>
      </c>
      <c r="AA103" s="8">
        <v>0</v>
      </c>
      <c r="AB103" s="8">
        <v>4246.7</v>
      </c>
      <c r="AC103" s="38">
        <f t="shared" si="148"/>
        <v>0</v>
      </c>
      <c r="AD103" s="37">
        <f t="shared" si="149"/>
        <v>2</v>
      </c>
      <c r="AE103" s="23">
        <v>0</v>
      </c>
      <c r="AF103" s="37">
        <f t="shared" si="150"/>
        <v>1</v>
      </c>
      <c r="AG103" s="8">
        <v>601.5</v>
      </c>
      <c r="AH103" s="8">
        <v>678</v>
      </c>
      <c r="AI103" s="8">
        <v>1173.1999999999998</v>
      </c>
      <c r="AJ103" s="8">
        <v>678</v>
      </c>
      <c r="AK103" s="41">
        <f t="shared" si="151"/>
        <v>0</v>
      </c>
      <c r="AL103" s="41">
        <f t="shared" si="152"/>
        <v>3</v>
      </c>
      <c r="AM103" s="10" t="s">
        <v>378</v>
      </c>
      <c r="AN103" s="37" t="str">
        <f t="shared" si="153"/>
        <v>1</v>
      </c>
      <c r="AO103" s="10" t="s">
        <v>382</v>
      </c>
      <c r="AP103" s="37" t="str">
        <f t="shared" si="154"/>
        <v>1</v>
      </c>
      <c r="AQ103" s="23">
        <v>746.3</v>
      </c>
      <c r="AR103" s="23">
        <v>892.7</v>
      </c>
      <c r="AS103" s="23">
        <v>1299.3</v>
      </c>
      <c r="AT103" s="23">
        <v>840.1</v>
      </c>
      <c r="AU103" s="40">
        <f t="shared" si="155"/>
        <v>14</v>
      </c>
      <c r="AV103" s="37">
        <f t="shared" si="156"/>
        <v>4</v>
      </c>
      <c r="AW103" s="10" t="s">
        <v>381</v>
      </c>
      <c r="AX103" s="37" t="str">
        <f t="shared" si="157"/>
        <v>1</v>
      </c>
      <c r="AY103" s="8">
        <v>4818.3999999999996</v>
      </c>
      <c r="AZ103" s="8">
        <v>0</v>
      </c>
      <c r="BA103" s="8">
        <v>4246.7</v>
      </c>
      <c r="BB103" s="37">
        <f t="shared" si="158"/>
        <v>113</v>
      </c>
      <c r="BC103" s="37">
        <f t="shared" si="159"/>
        <v>3</v>
      </c>
      <c r="BD103" s="8" t="s">
        <v>381</v>
      </c>
      <c r="BE103" s="37" t="str">
        <f t="shared" si="160"/>
        <v>1</v>
      </c>
      <c r="BF103" s="8">
        <v>0</v>
      </c>
      <c r="BG103" s="8">
        <v>1173.1999999999998</v>
      </c>
      <c r="BH103" s="37">
        <f t="shared" si="161"/>
        <v>0</v>
      </c>
      <c r="BI103" s="37">
        <f t="shared" si="162"/>
        <v>5</v>
      </c>
      <c r="BJ103" s="23">
        <v>0</v>
      </c>
      <c r="BK103" s="23">
        <v>4161.3999999999996</v>
      </c>
      <c r="BL103" s="1">
        <f t="shared" si="163"/>
        <v>0</v>
      </c>
      <c r="BM103" s="37">
        <f t="shared" si="164"/>
        <v>5</v>
      </c>
      <c r="BN103" s="23">
        <v>0</v>
      </c>
      <c r="BO103" s="23">
        <v>497.30000000000007</v>
      </c>
      <c r="BP103" s="23">
        <v>229.90000000000009</v>
      </c>
      <c r="BQ103" s="23">
        <v>675.9</v>
      </c>
      <c r="BR103" s="23">
        <v>2947</v>
      </c>
      <c r="BS103" s="37">
        <f t="shared" si="165"/>
        <v>0</v>
      </c>
      <c r="BT103" s="37">
        <f t="shared" si="166"/>
        <v>2</v>
      </c>
      <c r="BU103" s="10" t="s">
        <v>384</v>
      </c>
      <c r="BV103" s="50" t="str">
        <f t="shared" si="167"/>
        <v>1</v>
      </c>
      <c r="BW103" s="10" t="s">
        <v>384</v>
      </c>
      <c r="BX103" s="50" t="str">
        <f t="shared" si="168"/>
        <v>1</v>
      </c>
      <c r="BY103" s="10" t="s">
        <v>384</v>
      </c>
      <c r="BZ103" s="50" t="str">
        <f t="shared" si="169"/>
        <v>1</v>
      </c>
      <c r="CA103" s="10" t="s">
        <v>384</v>
      </c>
      <c r="CB103" s="50" t="str">
        <f t="shared" si="170"/>
        <v>1</v>
      </c>
      <c r="CC103" s="10" t="s">
        <v>385</v>
      </c>
      <c r="CD103" s="50" t="str">
        <f t="shared" si="171"/>
        <v>0</v>
      </c>
      <c r="CE103" s="10" t="s">
        <v>422</v>
      </c>
      <c r="CF103" s="50" t="str">
        <f t="shared" si="136"/>
        <v>1</v>
      </c>
      <c r="CG103" s="18">
        <f t="shared" si="135"/>
        <v>42</v>
      </c>
    </row>
    <row r="104" spans="1:86" s="45" customFormat="1" ht="34.15" customHeight="1" x14ac:dyDescent="0.2">
      <c r="A104" s="34">
        <v>97</v>
      </c>
      <c r="B104" s="43" t="s">
        <v>239</v>
      </c>
      <c r="C104" s="23">
        <v>15461.4</v>
      </c>
      <c r="D104" s="23">
        <v>0</v>
      </c>
      <c r="E104" s="23">
        <v>15785.6</v>
      </c>
      <c r="F104" s="23">
        <v>0</v>
      </c>
      <c r="G104" s="37">
        <f t="shared" si="138"/>
        <v>98</v>
      </c>
      <c r="H104" s="37">
        <f t="shared" si="139"/>
        <v>5</v>
      </c>
      <c r="I104" s="9" t="s">
        <v>378</v>
      </c>
      <c r="J104" s="50" t="str">
        <f t="shared" si="140"/>
        <v>1</v>
      </c>
      <c r="K104" s="23">
        <v>2523</v>
      </c>
      <c r="L104" s="23">
        <v>2671.5</v>
      </c>
      <c r="M104" s="37">
        <f t="shared" si="141"/>
        <v>6</v>
      </c>
      <c r="N104" s="37">
        <f t="shared" si="142"/>
        <v>5</v>
      </c>
      <c r="O104" s="8">
        <v>15273.3</v>
      </c>
      <c r="P104" s="8">
        <v>10989.1</v>
      </c>
      <c r="Q104" s="39">
        <f t="shared" si="143"/>
        <v>39</v>
      </c>
      <c r="R104" s="37">
        <f t="shared" si="144"/>
        <v>0</v>
      </c>
      <c r="S104" s="8">
        <v>0</v>
      </c>
      <c r="T104" s="37">
        <f t="shared" si="145"/>
        <v>1</v>
      </c>
      <c r="U104" s="8" t="s">
        <v>380</v>
      </c>
      <c r="V104" s="37" t="str">
        <f t="shared" si="146"/>
        <v>1</v>
      </c>
      <c r="W104" s="8">
        <v>8466.1</v>
      </c>
      <c r="X104" s="8">
        <v>11332.6</v>
      </c>
      <c r="Y104" s="37">
        <f t="shared" si="109"/>
        <v>75</v>
      </c>
      <c r="Z104" s="37">
        <f t="shared" si="147"/>
        <v>0</v>
      </c>
      <c r="AA104" s="8">
        <v>0</v>
      </c>
      <c r="AB104" s="8">
        <v>10253.9</v>
      </c>
      <c r="AC104" s="38">
        <f t="shared" si="148"/>
        <v>0</v>
      </c>
      <c r="AD104" s="37">
        <f t="shared" si="149"/>
        <v>2</v>
      </c>
      <c r="AE104" s="23">
        <v>0</v>
      </c>
      <c r="AF104" s="37">
        <f t="shared" si="150"/>
        <v>1</v>
      </c>
      <c r="AG104" s="8">
        <v>1304</v>
      </c>
      <c r="AH104" s="8">
        <v>2523</v>
      </c>
      <c r="AI104" s="8">
        <v>2671.5</v>
      </c>
      <c r="AJ104" s="8">
        <v>2523</v>
      </c>
      <c r="AK104" s="41">
        <f t="shared" si="151"/>
        <v>0</v>
      </c>
      <c r="AL104" s="41">
        <f t="shared" si="152"/>
        <v>3</v>
      </c>
      <c r="AM104" s="10" t="s">
        <v>378</v>
      </c>
      <c r="AN104" s="37" t="str">
        <f t="shared" si="153"/>
        <v>1</v>
      </c>
      <c r="AO104" s="10" t="s">
        <v>382</v>
      </c>
      <c r="AP104" s="37" t="str">
        <f t="shared" si="154"/>
        <v>1</v>
      </c>
      <c r="AQ104" s="23">
        <v>1871</v>
      </c>
      <c r="AR104" s="23">
        <v>2359</v>
      </c>
      <c r="AS104" s="23">
        <v>3300</v>
      </c>
      <c r="AT104" s="23">
        <v>2240.1</v>
      </c>
      <c r="AU104" s="40">
        <f t="shared" si="155"/>
        <v>11</v>
      </c>
      <c r="AV104" s="37">
        <f t="shared" si="156"/>
        <v>4</v>
      </c>
      <c r="AW104" s="10" t="s">
        <v>381</v>
      </c>
      <c r="AX104" s="37" t="str">
        <f t="shared" si="157"/>
        <v>1</v>
      </c>
      <c r="AY104" s="8">
        <v>11621.4</v>
      </c>
      <c r="AZ104" s="8">
        <v>0</v>
      </c>
      <c r="BA104" s="8">
        <v>10253.9</v>
      </c>
      <c r="BB104" s="37">
        <f t="shared" si="158"/>
        <v>113</v>
      </c>
      <c r="BC104" s="37">
        <f t="shared" si="159"/>
        <v>3</v>
      </c>
      <c r="BD104" s="8" t="s">
        <v>381</v>
      </c>
      <c r="BE104" s="37" t="str">
        <f t="shared" si="160"/>
        <v>1</v>
      </c>
      <c r="BF104" s="8">
        <v>0</v>
      </c>
      <c r="BG104" s="8">
        <v>2671.5</v>
      </c>
      <c r="BH104" s="37">
        <f t="shared" si="161"/>
        <v>0</v>
      </c>
      <c r="BI104" s="37">
        <f t="shared" si="162"/>
        <v>5</v>
      </c>
      <c r="BJ104" s="23">
        <v>0</v>
      </c>
      <c r="BK104" s="23">
        <v>9965.1</v>
      </c>
      <c r="BL104" s="1">
        <f t="shared" si="163"/>
        <v>0</v>
      </c>
      <c r="BM104" s="37">
        <f t="shared" si="164"/>
        <v>5</v>
      </c>
      <c r="BN104" s="23">
        <v>0</v>
      </c>
      <c r="BO104" s="23">
        <v>6.9000000000000909</v>
      </c>
      <c r="BP104" s="23">
        <v>2023.1000000000004</v>
      </c>
      <c r="BQ104" s="23">
        <v>2664.6</v>
      </c>
      <c r="BR104" s="23">
        <v>6443</v>
      </c>
      <c r="BS104" s="37">
        <f t="shared" si="165"/>
        <v>0</v>
      </c>
      <c r="BT104" s="37">
        <f t="shared" si="166"/>
        <v>2</v>
      </c>
      <c r="BU104" s="10" t="s">
        <v>384</v>
      </c>
      <c r="BV104" s="50" t="str">
        <f t="shared" si="167"/>
        <v>1</v>
      </c>
      <c r="BW104" s="10" t="s">
        <v>384</v>
      </c>
      <c r="BX104" s="50" t="str">
        <f t="shared" si="168"/>
        <v>1</v>
      </c>
      <c r="BY104" s="10" t="s">
        <v>384</v>
      </c>
      <c r="BZ104" s="50" t="str">
        <f t="shared" si="169"/>
        <v>1</v>
      </c>
      <c r="CA104" s="10" t="s">
        <v>384</v>
      </c>
      <c r="CB104" s="50" t="str">
        <f t="shared" si="170"/>
        <v>1</v>
      </c>
      <c r="CC104" s="10" t="s">
        <v>385</v>
      </c>
      <c r="CD104" s="50" t="str">
        <f t="shared" si="171"/>
        <v>0</v>
      </c>
      <c r="CE104" s="10" t="s">
        <v>422</v>
      </c>
      <c r="CF104" s="50" t="str">
        <f t="shared" si="136"/>
        <v>1</v>
      </c>
      <c r="CG104" s="18">
        <f t="shared" si="135"/>
        <v>47</v>
      </c>
    </row>
    <row r="105" spans="1:86" s="45" customFormat="1" ht="34.15" customHeight="1" x14ac:dyDescent="0.2">
      <c r="A105" s="34">
        <v>98</v>
      </c>
      <c r="B105" s="43" t="s">
        <v>240</v>
      </c>
      <c r="C105" s="23">
        <v>3005.7</v>
      </c>
      <c r="D105" s="23">
        <v>0</v>
      </c>
      <c r="E105" s="23">
        <v>3038.3</v>
      </c>
      <c r="F105" s="23">
        <v>0</v>
      </c>
      <c r="G105" s="37">
        <f t="shared" si="138"/>
        <v>99</v>
      </c>
      <c r="H105" s="37">
        <f t="shared" si="139"/>
        <v>5</v>
      </c>
      <c r="I105" s="9" t="s">
        <v>378</v>
      </c>
      <c r="J105" s="50" t="str">
        <f t="shared" si="140"/>
        <v>1</v>
      </c>
      <c r="K105" s="23">
        <v>190</v>
      </c>
      <c r="L105" s="23">
        <v>333.09999999999991</v>
      </c>
      <c r="M105" s="37">
        <f t="shared" si="141"/>
        <v>75</v>
      </c>
      <c r="N105" s="37">
        <f t="shared" si="142"/>
        <v>0</v>
      </c>
      <c r="O105" s="8">
        <v>2820.2</v>
      </c>
      <c r="P105" s="8">
        <v>1669.9</v>
      </c>
      <c r="Q105" s="39">
        <f t="shared" si="143"/>
        <v>69</v>
      </c>
      <c r="R105" s="37">
        <f t="shared" si="144"/>
        <v>0</v>
      </c>
      <c r="S105" s="8">
        <v>0</v>
      </c>
      <c r="T105" s="37">
        <f t="shared" si="145"/>
        <v>1</v>
      </c>
      <c r="U105" s="8" t="s">
        <v>380</v>
      </c>
      <c r="V105" s="37" t="str">
        <f t="shared" si="146"/>
        <v>1</v>
      </c>
      <c r="W105" s="8">
        <v>2018.5</v>
      </c>
      <c r="X105" s="8">
        <v>2548.6</v>
      </c>
      <c r="Y105" s="37">
        <f t="shared" si="109"/>
        <v>79</v>
      </c>
      <c r="Z105" s="37">
        <f t="shared" si="147"/>
        <v>0</v>
      </c>
      <c r="AA105" s="8">
        <v>0</v>
      </c>
      <c r="AB105" s="8">
        <v>2540.1999999999998</v>
      </c>
      <c r="AC105" s="38">
        <f t="shared" si="148"/>
        <v>0</v>
      </c>
      <c r="AD105" s="37">
        <f t="shared" si="149"/>
        <v>2</v>
      </c>
      <c r="AE105" s="23">
        <v>0</v>
      </c>
      <c r="AF105" s="37">
        <f t="shared" si="150"/>
        <v>1</v>
      </c>
      <c r="AG105" s="8">
        <v>292.89999999999964</v>
      </c>
      <c r="AH105" s="8">
        <v>340</v>
      </c>
      <c r="AI105" s="8">
        <v>333.09999999999991</v>
      </c>
      <c r="AJ105" s="8">
        <v>190</v>
      </c>
      <c r="AK105" s="41">
        <f t="shared" si="151"/>
        <v>0</v>
      </c>
      <c r="AL105" s="41">
        <f t="shared" si="152"/>
        <v>3</v>
      </c>
      <c r="AM105" s="10" t="s">
        <v>378</v>
      </c>
      <c r="AN105" s="37" t="str">
        <f t="shared" si="153"/>
        <v>1</v>
      </c>
      <c r="AO105" s="10" t="s">
        <v>382</v>
      </c>
      <c r="AP105" s="37" t="str">
        <f t="shared" si="154"/>
        <v>1</v>
      </c>
      <c r="AQ105" s="23">
        <v>406.3</v>
      </c>
      <c r="AR105" s="23">
        <v>610.29999999999995</v>
      </c>
      <c r="AS105" s="23">
        <v>678.5</v>
      </c>
      <c r="AT105" s="23">
        <v>616.29999999999995</v>
      </c>
      <c r="AU105" s="40">
        <f t="shared" si="155"/>
        <v>9</v>
      </c>
      <c r="AV105" s="37">
        <f t="shared" si="156"/>
        <v>5</v>
      </c>
      <c r="AW105" s="10" t="s">
        <v>381</v>
      </c>
      <c r="AX105" s="37" t="str">
        <f t="shared" si="157"/>
        <v>1</v>
      </c>
      <c r="AY105" s="8">
        <v>2580.4</v>
      </c>
      <c r="AZ105" s="8">
        <v>0</v>
      </c>
      <c r="BA105" s="8">
        <v>2540.1999999999998</v>
      </c>
      <c r="BB105" s="37">
        <f t="shared" si="158"/>
        <v>102</v>
      </c>
      <c r="BC105" s="37">
        <f t="shared" si="159"/>
        <v>3</v>
      </c>
      <c r="BD105" s="8" t="s">
        <v>381</v>
      </c>
      <c r="BE105" s="37" t="str">
        <f t="shared" si="160"/>
        <v>1</v>
      </c>
      <c r="BF105" s="8">
        <v>0</v>
      </c>
      <c r="BG105" s="8">
        <v>333.09999999999991</v>
      </c>
      <c r="BH105" s="37">
        <f t="shared" si="161"/>
        <v>0</v>
      </c>
      <c r="BI105" s="37">
        <f t="shared" si="162"/>
        <v>5</v>
      </c>
      <c r="BJ105" s="23">
        <v>0</v>
      </c>
      <c r="BK105" s="23">
        <v>2508.3999999999996</v>
      </c>
      <c r="BL105" s="1">
        <f t="shared" si="163"/>
        <v>0</v>
      </c>
      <c r="BM105" s="37">
        <f t="shared" si="164"/>
        <v>5</v>
      </c>
      <c r="BN105" s="23">
        <v>0</v>
      </c>
      <c r="BO105" s="23">
        <v>140.40000000000003</v>
      </c>
      <c r="BP105" s="23">
        <v>147.5</v>
      </c>
      <c r="BQ105" s="23">
        <v>192.7</v>
      </c>
      <c r="BR105" s="23">
        <v>1871</v>
      </c>
      <c r="BS105" s="37">
        <f t="shared" si="165"/>
        <v>0</v>
      </c>
      <c r="BT105" s="37">
        <f t="shared" si="166"/>
        <v>2</v>
      </c>
      <c r="BU105" s="10" t="s">
        <v>384</v>
      </c>
      <c r="BV105" s="50" t="str">
        <f t="shared" si="167"/>
        <v>1</v>
      </c>
      <c r="BW105" s="10" t="s">
        <v>384</v>
      </c>
      <c r="BX105" s="50" t="str">
        <f t="shared" si="168"/>
        <v>1</v>
      </c>
      <c r="BY105" s="10" t="s">
        <v>384</v>
      </c>
      <c r="BZ105" s="50" t="str">
        <f t="shared" si="169"/>
        <v>1</v>
      </c>
      <c r="CA105" s="10" t="s">
        <v>384</v>
      </c>
      <c r="CB105" s="50" t="str">
        <f t="shared" si="170"/>
        <v>1</v>
      </c>
      <c r="CC105" s="10" t="s">
        <v>385</v>
      </c>
      <c r="CD105" s="50" t="str">
        <f t="shared" si="171"/>
        <v>0</v>
      </c>
      <c r="CE105" s="10" t="s">
        <v>422</v>
      </c>
      <c r="CF105" s="50" t="str">
        <f t="shared" si="136"/>
        <v>1</v>
      </c>
      <c r="CG105" s="18">
        <f t="shared" si="135"/>
        <v>43</v>
      </c>
    </row>
    <row r="106" spans="1:86" s="45" customFormat="1" ht="34.15" customHeight="1" x14ac:dyDescent="0.2">
      <c r="A106" s="34">
        <v>104</v>
      </c>
      <c r="B106" s="43" t="s">
        <v>241</v>
      </c>
      <c r="C106" s="23">
        <v>4012.2</v>
      </c>
      <c r="D106" s="23">
        <v>0</v>
      </c>
      <c r="E106" s="23">
        <v>4072.4</v>
      </c>
      <c r="F106" s="23">
        <v>0</v>
      </c>
      <c r="G106" s="37">
        <f t="shared" si="138"/>
        <v>99</v>
      </c>
      <c r="H106" s="37">
        <f t="shared" si="139"/>
        <v>5</v>
      </c>
      <c r="I106" s="9" t="s">
        <v>378</v>
      </c>
      <c r="J106" s="50" t="str">
        <f t="shared" si="140"/>
        <v>1</v>
      </c>
      <c r="K106" s="23">
        <v>409</v>
      </c>
      <c r="L106" s="23">
        <v>805</v>
      </c>
      <c r="M106" s="37">
        <f t="shared" si="141"/>
        <v>97</v>
      </c>
      <c r="N106" s="37">
        <f t="shared" si="142"/>
        <v>0</v>
      </c>
      <c r="O106" s="8">
        <v>3630.9</v>
      </c>
      <c r="P106" s="8">
        <v>2170.6999999999998</v>
      </c>
      <c r="Q106" s="39">
        <f t="shared" si="143"/>
        <v>67</v>
      </c>
      <c r="R106" s="37">
        <f t="shared" si="144"/>
        <v>0</v>
      </c>
      <c r="S106" s="8">
        <v>0</v>
      </c>
      <c r="T106" s="37">
        <f t="shared" si="145"/>
        <v>1</v>
      </c>
      <c r="U106" s="8" t="s">
        <v>380</v>
      </c>
      <c r="V106" s="37" t="str">
        <f t="shared" si="146"/>
        <v>1</v>
      </c>
      <c r="W106" s="8">
        <v>2204</v>
      </c>
      <c r="X106" s="8">
        <v>3410.3</v>
      </c>
      <c r="Y106" s="37">
        <f t="shared" si="109"/>
        <v>65</v>
      </c>
      <c r="Z106" s="37">
        <f t="shared" si="147"/>
        <v>0</v>
      </c>
      <c r="AA106" s="8">
        <v>0</v>
      </c>
      <c r="AB106" s="8">
        <v>3282.2</v>
      </c>
      <c r="AC106" s="38">
        <f t="shared" si="148"/>
        <v>0</v>
      </c>
      <c r="AD106" s="37">
        <f t="shared" si="149"/>
        <v>2</v>
      </c>
      <c r="AE106" s="23">
        <v>0</v>
      </c>
      <c r="AF106" s="37">
        <f t="shared" si="150"/>
        <v>1</v>
      </c>
      <c r="AG106" s="8">
        <v>624.39999999999964</v>
      </c>
      <c r="AH106" s="8">
        <v>409</v>
      </c>
      <c r="AI106" s="8">
        <v>805</v>
      </c>
      <c r="AJ106" s="8">
        <v>409</v>
      </c>
      <c r="AK106" s="41">
        <f t="shared" si="151"/>
        <v>0</v>
      </c>
      <c r="AL106" s="41">
        <f t="shared" si="152"/>
        <v>3</v>
      </c>
      <c r="AM106" s="10" t="s">
        <v>378</v>
      </c>
      <c r="AN106" s="37" t="str">
        <f t="shared" si="153"/>
        <v>1</v>
      </c>
      <c r="AO106" s="10" t="s">
        <v>382</v>
      </c>
      <c r="AP106" s="37" t="str">
        <f t="shared" si="154"/>
        <v>1</v>
      </c>
      <c r="AQ106" s="23">
        <v>508.4</v>
      </c>
      <c r="AR106" s="23">
        <v>652.6</v>
      </c>
      <c r="AS106" s="23">
        <v>992.1</v>
      </c>
      <c r="AT106" s="23">
        <v>675.3</v>
      </c>
      <c r="AU106" s="40">
        <f t="shared" si="155"/>
        <v>6</v>
      </c>
      <c r="AV106" s="37">
        <f t="shared" si="156"/>
        <v>5</v>
      </c>
      <c r="AW106" s="10" t="s">
        <v>381</v>
      </c>
      <c r="AX106" s="37" t="str">
        <f t="shared" si="157"/>
        <v>1</v>
      </c>
      <c r="AY106" s="8">
        <v>3462.8</v>
      </c>
      <c r="AZ106" s="8">
        <v>0</v>
      </c>
      <c r="BA106" s="8">
        <v>3282.2</v>
      </c>
      <c r="BB106" s="37">
        <f t="shared" si="158"/>
        <v>106</v>
      </c>
      <c r="BC106" s="37">
        <f t="shared" si="159"/>
        <v>3</v>
      </c>
      <c r="BD106" s="8" t="s">
        <v>381</v>
      </c>
      <c r="BE106" s="37" t="str">
        <f t="shared" si="160"/>
        <v>1</v>
      </c>
      <c r="BF106" s="8">
        <v>0</v>
      </c>
      <c r="BG106" s="8">
        <v>805</v>
      </c>
      <c r="BH106" s="37">
        <f t="shared" si="161"/>
        <v>0</v>
      </c>
      <c r="BI106" s="37">
        <f t="shared" si="162"/>
        <v>5</v>
      </c>
      <c r="BJ106" s="23">
        <v>0</v>
      </c>
      <c r="BK106" s="23">
        <v>3229.7</v>
      </c>
      <c r="BL106" s="1">
        <f t="shared" si="163"/>
        <v>0</v>
      </c>
      <c r="BM106" s="37">
        <f t="shared" si="164"/>
        <v>5</v>
      </c>
      <c r="BN106" s="23">
        <v>0</v>
      </c>
      <c r="BO106" s="23">
        <v>420</v>
      </c>
      <c r="BP106" s="23">
        <v>26</v>
      </c>
      <c r="BQ106" s="23">
        <v>385</v>
      </c>
      <c r="BR106" s="23">
        <v>2178</v>
      </c>
      <c r="BS106" s="37">
        <f t="shared" si="165"/>
        <v>0</v>
      </c>
      <c r="BT106" s="37">
        <f t="shared" si="166"/>
        <v>2</v>
      </c>
      <c r="BU106" s="10" t="s">
        <v>384</v>
      </c>
      <c r="BV106" s="50" t="str">
        <f t="shared" si="167"/>
        <v>1</v>
      </c>
      <c r="BW106" s="10" t="s">
        <v>384</v>
      </c>
      <c r="BX106" s="50" t="str">
        <f t="shared" si="168"/>
        <v>1</v>
      </c>
      <c r="BY106" s="10" t="s">
        <v>384</v>
      </c>
      <c r="BZ106" s="50" t="str">
        <f t="shared" si="169"/>
        <v>1</v>
      </c>
      <c r="CA106" s="10" t="s">
        <v>384</v>
      </c>
      <c r="CB106" s="50" t="str">
        <f t="shared" si="170"/>
        <v>1</v>
      </c>
      <c r="CC106" s="10" t="s">
        <v>385</v>
      </c>
      <c r="CD106" s="50" t="str">
        <f t="shared" si="171"/>
        <v>0</v>
      </c>
      <c r="CE106" s="10" t="s">
        <v>422</v>
      </c>
      <c r="CF106" s="50" t="str">
        <f t="shared" si="136"/>
        <v>1</v>
      </c>
      <c r="CG106" s="18">
        <f t="shared" si="135"/>
        <v>43</v>
      </c>
    </row>
    <row r="107" spans="1:86" s="45" customFormat="1" ht="34.15" customHeight="1" x14ac:dyDescent="0.2">
      <c r="A107" s="34">
        <v>95</v>
      </c>
      <c r="B107" s="43" t="s">
        <v>242</v>
      </c>
      <c r="C107" s="23">
        <v>3277.6</v>
      </c>
      <c r="D107" s="23">
        <v>0</v>
      </c>
      <c r="E107" s="23">
        <v>3319.1</v>
      </c>
      <c r="F107" s="23">
        <v>0</v>
      </c>
      <c r="G107" s="37">
        <f t="shared" si="101"/>
        <v>99</v>
      </c>
      <c r="H107" s="37">
        <f t="shared" si="102"/>
        <v>5</v>
      </c>
      <c r="I107" s="9" t="s">
        <v>378</v>
      </c>
      <c r="J107" s="50" t="str">
        <f t="shared" si="134"/>
        <v>1</v>
      </c>
      <c r="K107" s="23">
        <v>150.6</v>
      </c>
      <c r="L107" s="23">
        <v>332.59999999999991</v>
      </c>
      <c r="M107" s="37">
        <f t="shared" si="103"/>
        <v>121</v>
      </c>
      <c r="N107" s="37">
        <f t="shared" si="104"/>
        <v>0</v>
      </c>
      <c r="O107" s="8">
        <v>2960.1</v>
      </c>
      <c r="P107" s="8">
        <v>1686.2</v>
      </c>
      <c r="Q107" s="39">
        <f t="shared" si="105"/>
        <v>76</v>
      </c>
      <c r="R107" s="37">
        <f t="shared" si="106"/>
        <v>0</v>
      </c>
      <c r="S107" s="8">
        <v>0</v>
      </c>
      <c r="T107" s="37">
        <f t="shared" si="107"/>
        <v>1</v>
      </c>
      <c r="U107" s="8" t="s">
        <v>380</v>
      </c>
      <c r="V107" s="37" t="str">
        <f t="shared" si="108"/>
        <v>1</v>
      </c>
      <c r="W107" s="8">
        <v>2271.3000000000002</v>
      </c>
      <c r="X107" s="8">
        <v>2865.3</v>
      </c>
      <c r="Y107" s="37">
        <f t="shared" si="109"/>
        <v>79</v>
      </c>
      <c r="Z107" s="37">
        <f t="shared" si="110"/>
        <v>0</v>
      </c>
      <c r="AA107" s="8">
        <v>0</v>
      </c>
      <c r="AB107" s="8">
        <v>2669.7</v>
      </c>
      <c r="AC107" s="38">
        <f t="shared" si="111"/>
        <v>0</v>
      </c>
      <c r="AD107" s="37">
        <f t="shared" si="112"/>
        <v>2</v>
      </c>
      <c r="AE107" s="23">
        <v>0</v>
      </c>
      <c r="AF107" s="37">
        <f t="shared" si="113"/>
        <v>1</v>
      </c>
      <c r="AG107" s="8">
        <v>102.79999999999973</v>
      </c>
      <c r="AH107" s="8">
        <v>150.59999999999991</v>
      </c>
      <c r="AI107" s="8">
        <v>332.59999999999991</v>
      </c>
      <c r="AJ107" s="8">
        <v>150.59999999999991</v>
      </c>
      <c r="AK107" s="41">
        <f t="shared" si="114"/>
        <v>0</v>
      </c>
      <c r="AL107" s="41">
        <f t="shared" si="115"/>
        <v>3</v>
      </c>
      <c r="AM107" s="10" t="s">
        <v>378</v>
      </c>
      <c r="AN107" s="37" t="str">
        <f t="shared" si="116"/>
        <v>1</v>
      </c>
      <c r="AO107" s="10" t="s">
        <v>382</v>
      </c>
      <c r="AP107" s="37" t="str">
        <f t="shared" si="117"/>
        <v>1</v>
      </c>
      <c r="AQ107" s="23">
        <v>373.1</v>
      </c>
      <c r="AR107" s="23">
        <v>567.29999999999995</v>
      </c>
      <c r="AS107" s="23">
        <v>662</v>
      </c>
      <c r="AT107" s="23">
        <v>771.7</v>
      </c>
      <c r="AU107" s="40">
        <f t="shared" si="118"/>
        <v>44</v>
      </c>
      <c r="AV107" s="37">
        <f t="shared" si="119"/>
        <v>1</v>
      </c>
      <c r="AW107" s="10" t="s">
        <v>381</v>
      </c>
      <c r="AX107" s="37" t="str">
        <f t="shared" si="120"/>
        <v>1</v>
      </c>
      <c r="AY107" s="8">
        <v>2899.5</v>
      </c>
      <c r="AZ107" s="8">
        <v>0</v>
      </c>
      <c r="BA107" s="8">
        <v>2669.7</v>
      </c>
      <c r="BB107" s="37">
        <f t="shared" si="121"/>
        <v>109</v>
      </c>
      <c r="BC107" s="37">
        <f t="shared" si="122"/>
        <v>3</v>
      </c>
      <c r="BD107" s="8" t="s">
        <v>381</v>
      </c>
      <c r="BE107" s="37" t="str">
        <f t="shared" si="123"/>
        <v>1</v>
      </c>
      <c r="BF107" s="8">
        <v>0</v>
      </c>
      <c r="BG107" s="8">
        <v>332.59999999999991</v>
      </c>
      <c r="BH107" s="37">
        <f t="shared" si="124"/>
        <v>0</v>
      </c>
      <c r="BI107" s="37">
        <f t="shared" si="125"/>
        <v>5</v>
      </c>
      <c r="BJ107" s="23">
        <v>0</v>
      </c>
      <c r="BK107" s="23">
        <v>2635.5</v>
      </c>
      <c r="BL107" s="1">
        <f t="shared" si="126"/>
        <v>0</v>
      </c>
      <c r="BM107" s="37">
        <f t="shared" si="127"/>
        <v>5</v>
      </c>
      <c r="BN107" s="23">
        <v>0</v>
      </c>
      <c r="BO107" s="23">
        <v>150.30000000000001</v>
      </c>
      <c r="BP107" s="23">
        <v>328.30000000000018</v>
      </c>
      <c r="BQ107" s="23">
        <v>182.3</v>
      </c>
      <c r="BR107" s="23">
        <v>1943</v>
      </c>
      <c r="BS107" s="37">
        <f t="shared" si="128"/>
        <v>0</v>
      </c>
      <c r="BT107" s="37">
        <f t="shared" si="129"/>
        <v>2</v>
      </c>
      <c r="BU107" s="10" t="s">
        <v>384</v>
      </c>
      <c r="BV107" s="50" t="str">
        <f t="shared" si="137"/>
        <v>1</v>
      </c>
      <c r="BW107" s="10" t="s">
        <v>384</v>
      </c>
      <c r="BX107" s="50" t="str">
        <f t="shared" si="130"/>
        <v>1</v>
      </c>
      <c r="BY107" s="10" t="s">
        <v>384</v>
      </c>
      <c r="BZ107" s="50" t="str">
        <f t="shared" si="131"/>
        <v>1</v>
      </c>
      <c r="CA107" s="10" t="s">
        <v>384</v>
      </c>
      <c r="CB107" s="50" t="str">
        <f t="shared" si="132"/>
        <v>1</v>
      </c>
      <c r="CC107" s="10" t="s">
        <v>385</v>
      </c>
      <c r="CD107" s="50" t="str">
        <f t="shared" si="133"/>
        <v>0</v>
      </c>
      <c r="CE107" s="10" t="s">
        <v>422</v>
      </c>
      <c r="CF107" s="50" t="str">
        <f t="shared" si="136"/>
        <v>1</v>
      </c>
      <c r="CG107" s="18">
        <f t="shared" si="135"/>
        <v>39</v>
      </c>
    </row>
    <row r="108" spans="1:86" s="45" customFormat="1" ht="34.15" customHeight="1" x14ac:dyDescent="0.2">
      <c r="A108" s="34">
        <v>100</v>
      </c>
      <c r="B108" s="43" t="s">
        <v>255</v>
      </c>
      <c r="C108" s="23">
        <v>2417.6</v>
      </c>
      <c r="D108" s="23">
        <v>0</v>
      </c>
      <c r="E108" s="23">
        <v>2443.6</v>
      </c>
      <c r="F108" s="23">
        <v>0</v>
      </c>
      <c r="G108" s="37">
        <f t="shared" si="101"/>
        <v>99</v>
      </c>
      <c r="H108" s="37">
        <f t="shared" si="102"/>
        <v>5</v>
      </c>
      <c r="I108" s="9" t="s">
        <v>378</v>
      </c>
      <c r="J108" s="50" t="str">
        <f t="shared" si="134"/>
        <v>1</v>
      </c>
      <c r="K108" s="23">
        <v>168</v>
      </c>
      <c r="L108" s="23">
        <v>144.79999999999995</v>
      </c>
      <c r="M108" s="37">
        <f t="shared" si="103"/>
        <v>14</v>
      </c>
      <c r="N108" s="37">
        <f t="shared" si="104"/>
        <v>4</v>
      </c>
      <c r="O108" s="8">
        <v>2172.9</v>
      </c>
      <c r="P108" s="8">
        <v>1291.2</v>
      </c>
      <c r="Q108" s="39">
        <f t="shared" si="105"/>
        <v>68</v>
      </c>
      <c r="R108" s="37">
        <f t="shared" si="106"/>
        <v>0</v>
      </c>
      <c r="S108" s="8">
        <v>0</v>
      </c>
      <c r="T108" s="37">
        <f t="shared" si="107"/>
        <v>1</v>
      </c>
      <c r="U108" s="8" t="s">
        <v>380</v>
      </c>
      <c r="V108" s="37" t="str">
        <f t="shared" si="108"/>
        <v>1</v>
      </c>
      <c r="W108" s="8">
        <v>1412.1</v>
      </c>
      <c r="X108" s="8">
        <v>1811</v>
      </c>
      <c r="Y108" s="37">
        <f t="shared" si="109"/>
        <v>78</v>
      </c>
      <c r="Z108" s="37">
        <f t="shared" si="110"/>
        <v>0</v>
      </c>
      <c r="AA108" s="8">
        <v>0</v>
      </c>
      <c r="AB108" s="8">
        <v>1725.5</v>
      </c>
      <c r="AC108" s="38">
        <f t="shared" si="111"/>
        <v>0</v>
      </c>
      <c r="AD108" s="37">
        <f t="shared" si="112"/>
        <v>2</v>
      </c>
      <c r="AE108" s="23">
        <v>0</v>
      </c>
      <c r="AF108" s="37">
        <f t="shared" si="113"/>
        <v>1</v>
      </c>
      <c r="AG108" s="8">
        <v>35.200000000000045</v>
      </c>
      <c r="AH108" s="8">
        <v>168</v>
      </c>
      <c r="AI108" s="8">
        <v>144.79999999999995</v>
      </c>
      <c r="AJ108" s="8">
        <v>168</v>
      </c>
      <c r="AK108" s="41">
        <f t="shared" si="114"/>
        <v>0</v>
      </c>
      <c r="AL108" s="41">
        <f t="shared" si="115"/>
        <v>3</v>
      </c>
      <c r="AM108" s="10" t="s">
        <v>378</v>
      </c>
      <c r="AN108" s="37" t="str">
        <f t="shared" si="116"/>
        <v>1</v>
      </c>
      <c r="AO108" s="10" t="s">
        <v>382</v>
      </c>
      <c r="AP108" s="37" t="str">
        <f t="shared" si="117"/>
        <v>1</v>
      </c>
      <c r="AQ108" s="23">
        <v>318.39999999999998</v>
      </c>
      <c r="AR108" s="23">
        <v>372.3</v>
      </c>
      <c r="AS108" s="23">
        <v>315.2</v>
      </c>
      <c r="AT108" s="23">
        <v>441.4</v>
      </c>
      <c r="AU108" s="40">
        <f t="shared" si="118"/>
        <v>32</v>
      </c>
      <c r="AV108" s="37">
        <f t="shared" si="119"/>
        <v>2</v>
      </c>
      <c r="AW108" s="10" t="s">
        <v>381</v>
      </c>
      <c r="AX108" s="37" t="str">
        <f t="shared" si="120"/>
        <v>1</v>
      </c>
      <c r="AY108" s="8">
        <v>1835.1</v>
      </c>
      <c r="AZ108" s="8">
        <v>0</v>
      </c>
      <c r="BA108" s="8">
        <v>1725.5</v>
      </c>
      <c r="BB108" s="37">
        <f t="shared" si="121"/>
        <v>106</v>
      </c>
      <c r="BC108" s="37">
        <f t="shared" si="122"/>
        <v>3</v>
      </c>
      <c r="BD108" s="8" t="s">
        <v>381</v>
      </c>
      <c r="BE108" s="37" t="str">
        <f t="shared" si="123"/>
        <v>1</v>
      </c>
      <c r="BF108" s="8">
        <v>0</v>
      </c>
      <c r="BG108" s="8">
        <v>144.79999999999995</v>
      </c>
      <c r="BH108" s="37">
        <f t="shared" si="124"/>
        <v>0</v>
      </c>
      <c r="BI108" s="37">
        <f t="shared" si="125"/>
        <v>5</v>
      </c>
      <c r="BJ108" s="23">
        <v>0</v>
      </c>
      <c r="BK108" s="23">
        <v>1701.4</v>
      </c>
      <c r="BL108" s="1">
        <f t="shared" si="126"/>
        <v>0</v>
      </c>
      <c r="BM108" s="37">
        <f t="shared" si="127"/>
        <v>5</v>
      </c>
      <c r="BN108" s="23">
        <v>0</v>
      </c>
      <c r="BO108" s="23">
        <v>21.300000000000011</v>
      </c>
      <c r="BP108" s="23">
        <v>33.099999999999909</v>
      </c>
      <c r="BQ108" s="23">
        <v>123.5</v>
      </c>
      <c r="BR108" s="23">
        <v>1379</v>
      </c>
      <c r="BS108" s="37">
        <f t="shared" si="128"/>
        <v>0</v>
      </c>
      <c r="BT108" s="37">
        <f t="shared" si="129"/>
        <v>2</v>
      </c>
      <c r="BU108" s="10" t="s">
        <v>384</v>
      </c>
      <c r="BV108" s="50" t="str">
        <f t="shared" si="137"/>
        <v>1</v>
      </c>
      <c r="BW108" s="10" t="s">
        <v>384</v>
      </c>
      <c r="BX108" s="50" t="str">
        <f t="shared" si="130"/>
        <v>1</v>
      </c>
      <c r="BY108" s="10" t="s">
        <v>384</v>
      </c>
      <c r="BZ108" s="50" t="str">
        <f t="shared" si="131"/>
        <v>1</v>
      </c>
      <c r="CA108" s="10" t="s">
        <v>384</v>
      </c>
      <c r="CB108" s="50" t="str">
        <f t="shared" si="132"/>
        <v>1</v>
      </c>
      <c r="CC108" s="10" t="s">
        <v>385</v>
      </c>
      <c r="CD108" s="50" t="str">
        <f t="shared" si="133"/>
        <v>0</v>
      </c>
      <c r="CE108" s="10" t="s">
        <v>422</v>
      </c>
      <c r="CF108" s="50" t="str">
        <f t="shared" si="136"/>
        <v>1</v>
      </c>
      <c r="CG108" s="18">
        <f t="shared" si="135"/>
        <v>44</v>
      </c>
    </row>
    <row r="109" spans="1:86" s="45" customFormat="1" ht="34.15" customHeight="1" x14ac:dyDescent="0.2">
      <c r="A109" s="34">
        <v>105</v>
      </c>
      <c r="B109" s="43" t="s">
        <v>243</v>
      </c>
      <c r="C109" s="23">
        <v>3447.5</v>
      </c>
      <c r="D109" s="23">
        <v>0</v>
      </c>
      <c r="E109" s="23">
        <v>3500.4</v>
      </c>
      <c r="F109" s="23">
        <v>0</v>
      </c>
      <c r="G109" s="37">
        <f t="shared" si="101"/>
        <v>98</v>
      </c>
      <c r="H109" s="37">
        <f t="shared" si="102"/>
        <v>5</v>
      </c>
      <c r="I109" s="9" t="s">
        <v>378</v>
      </c>
      <c r="J109" s="50" t="str">
        <f t="shared" si="134"/>
        <v>1</v>
      </c>
      <c r="K109" s="23">
        <v>603</v>
      </c>
      <c r="L109" s="23">
        <v>973.09999999999991</v>
      </c>
      <c r="M109" s="37">
        <f t="shared" si="103"/>
        <v>61</v>
      </c>
      <c r="N109" s="37">
        <f t="shared" si="104"/>
        <v>0</v>
      </c>
      <c r="O109" s="8">
        <v>3223.3</v>
      </c>
      <c r="P109" s="8">
        <v>2016.2</v>
      </c>
      <c r="Q109" s="39">
        <f t="shared" si="105"/>
        <v>60</v>
      </c>
      <c r="R109" s="37">
        <f t="shared" si="106"/>
        <v>0</v>
      </c>
      <c r="S109" s="8">
        <v>0</v>
      </c>
      <c r="T109" s="37">
        <f t="shared" si="107"/>
        <v>1</v>
      </c>
      <c r="U109" s="8" t="s">
        <v>380</v>
      </c>
      <c r="V109" s="37" t="str">
        <f t="shared" si="108"/>
        <v>1</v>
      </c>
      <c r="W109" s="8">
        <v>1753.5</v>
      </c>
      <c r="X109" s="8">
        <v>2961.9</v>
      </c>
      <c r="Y109" s="37">
        <f t="shared" si="109"/>
        <v>59</v>
      </c>
      <c r="Z109" s="37">
        <f t="shared" si="110"/>
        <v>0</v>
      </c>
      <c r="AA109" s="8">
        <v>0</v>
      </c>
      <c r="AB109" s="8">
        <v>2419.8000000000002</v>
      </c>
      <c r="AC109" s="38">
        <f t="shared" si="111"/>
        <v>0</v>
      </c>
      <c r="AD109" s="37">
        <f t="shared" si="112"/>
        <v>2</v>
      </c>
      <c r="AE109" s="23">
        <v>0</v>
      </c>
      <c r="AF109" s="37">
        <f t="shared" si="113"/>
        <v>1</v>
      </c>
      <c r="AG109" s="8">
        <v>380.40000000000009</v>
      </c>
      <c r="AH109" s="8">
        <v>603</v>
      </c>
      <c r="AI109" s="8">
        <v>973.09999999999991</v>
      </c>
      <c r="AJ109" s="8">
        <v>603</v>
      </c>
      <c r="AK109" s="41">
        <f t="shared" si="114"/>
        <v>0</v>
      </c>
      <c r="AL109" s="41">
        <f t="shared" si="115"/>
        <v>3</v>
      </c>
      <c r="AM109" s="10" t="s">
        <v>378</v>
      </c>
      <c r="AN109" s="37" t="str">
        <f t="shared" si="116"/>
        <v>1</v>
      </c>
      <c r="AO109" s="10" t="s">
        <v>382</v>
      </c>
      <c r="AP109" s="37" t="str">
        <f t="shared" si="117"/>
        <v>1</v>
      </c>
      <c r="AQ109" s="23">
        <v>447.9</v>
      </c>
      <c r="AR109" s="23">
        <v>535</v>
      </c>
      <c r="AS109" s="23">
        <v>651.79999999999995</v>
      </c>
      <c r="AT109" s="23">
        <v>499.2</v>
      </c>
      <c r="AU109" s="40">
        <f t="shared" si="118"/>
        <v>8</v>
      </c>
      <c r="AV109" s="37">
        <f t="shared" si="119"/>
        <v>5</v>
      </c>
      <c r="AW109" s="10" t="s">
        <v>381</v>
      </c>
      <c r="AX109" s="37" t="str">
        <f t="shared" si="120"/>
        <v>1</v>
      </c>
      <c r="AY109" s="8">
        <v>3012.5</v>
      </c>
      <c r="AZ109" s="8">
        <v>0</v>
      </c>
      <c r="BA109" s="8">
        <v>2419.8000000000002</v>
      </c>
      <c r="BB109" s="37">
        <f t="shared" si="121"/>
        <v>124</v>
      </c>
      <c r="BC109" s="37">
        <f t="shared" si="122"/>
        <v>3</v>
      </c>
      <c r="BD109" s="8" t="s">
        <v>381</v>
      </c>
      <c r="BE109" s="37" t="str">
        <f t="shared" si="123"/>
        <v>1</v>
      </c>
      <c r="BF109" s="8">
        <v>0</v>
      </c>
      <c r="BG109" s="8">
        <v>973.09999999999991</v>
      </c>
      <c r="BH109" s="37">
        <f t="shared" si="124"/>
        <v>0</v>
      </c>
      <c r="BI109" s="37">
        <f t="shared" si="125"/>
        <v>5</v>
      </c>
      <c r="BJ109" s="23">
        <v>0</v>
      </c>
      <c r="BK109" s="23">
        <v>2369.2000000000003</v>
      </c>
      <c r="BL109" s="1">
        <f t="shared" si="126"/>
        <v>0</v>
      </c>
      <c r="BM109" s="37">
        <f t="shared" si="127"/>
        <v>5</v>
      </c>
      <c r="BN109" s="23">
        <v>0</v>
      </c>
      <c r="BO109" s="23">
        <v>341.70000000000005</v>
      </c>
      <c r="BP109" s="23">
        <v>-214.5</v>
      </c>
      <c r="BQ109" s="23">
        <v>631.4</v>
      </c>
      <c r="BR109" s="23">
        <v>1968</v>
      </c>
      <c r="BS109" s="37">
        <f t="shared" si="128"/>
        <v>0</v>
      </c>
      <c r="BT109" s="37">
        <f t="shared" si="129"/>
        <v>2</v>
      </c>
      <c r="BU109" s="10" t="s">
        <v>384</v>
      </c>
      <c r="BV109" s="50" t="str">
        <f t="shared" si="137"/>
        <v>1</v>
      </c>
      <c r="BW109" s="10" t="s">
        <v>384</v>
      </c>
      <c r="BX109" s="50" t="str">
        <f t="shared" si="130"/>
        <v>1</v>
      </c>
      <c r="BY109" s="10" t="s">
        <v>384</v>
      </c>
      <c r="BZ109" s="50" t="str">
        <f t="shared" si="131"/>
        <v>1</v>
      </c>
      <c r="CA109" s="10" t="s">
        <v>384</v>
      </c>
      <c r="CB109" s="50" t="str">
        <f t="shared" si="132"/>
        <v>1</v>
      </c>
      <c r="CC109" s="10" t="s">
        <v>385</v>
      </c>
      <c r="CD109" s="50" t="str">
        <f t="shared" si="133"/>
        <v>0</v>
      </c>
      <c r="CE109" s="10" t="s">
        <v>422</v>
      </c>
      <c r="CF109" s="50" t="str">
        <f t="shared" si="136"/>
        <v>1</v>
      </c>
      <c r="CG109" s="18">
        <f t="shared" si="135"/>
        <v>43</v>
      </c>
    </row>
    <row r="110" spans="1:86" s="44" customFormat="1" ht="34.15" customHeight="1" x14ac:dyDescent="0.2">
      <c r="A110" s="34">
        <v>106</v>
      </c>
      <c r="B110" s="35" t="s">
        <v>87</v>
      </c>
      <c r="C110" s="23">
        <v>1065298.3999999999</v>
      </c>
      <c r="D110" s="23">
        <v>0</v>
      </c>
      <c r="E110" s="23">
        <v>1070958.7</v>
      </c>
      <c r="F110" s="23">
        <v>2886</v>
      </c>
      <c r="G110" s="37">
        <f t="shared" si="101"/>
        <v>100</v>
      </c>
      <c r="H110" s="37">
        <f t="shared" si="102"/>
        <v>5</v>
      </c>
      <c r="I110" s="9" t="s">
        <v>378</v>
      </c>
      <c r="J110" s="50" t="str">
        <f t="shared" si="134"/>
        <v>1</v>
      </c>
      <c r="K110" s="23">
        <v>254960.4</v>
      </c>
      <c r="L110" s="23">
        <v>264102.40000000002</v>
      </c>
      <c r="M110" s="37">
        <f t="shared" si="103"/>
        <v>4</v>
      </c>
      <c r="N110" s="37">
        <f t="shared" si="104"/>
        <v>5</v>
      </c>
      <c r="O110" s="8">
        <v>325878.2</v>
      </c>
      <c r="P110" s="8">
        <v>285415.59999999998</v>
      </c>
      <c r="Q110" s="39">
        <f t="shared" si="105"/>
        <v>14</v>
      </c>
      <c r="R110" s="37">
        <f t="shared" si="106"/>
        <v>4</v>
      </c>
      <c r="S110" s="8">
        <v>0</v>
      </c>
      <c r="T110" s="37">
        <f t="shared" si="107"/>
        <v>1</v>
      </c>
      <c r="U110" s="8" t="s">
        <v>380</v>
      </c>
      <c r="V110" s="37" t="str">
        <f t="shared" si="108"/>
        <v>1</v>
      </c>
      <c r="W110" s="8">
        <v>128998</v>
      </c>
      <c r="X110" s="8">
        <v>505424.4</v>
      </c>
      <c r="Y110" s="37">
        <f t="shared" si="109"/>
        <v>26</v>
      </c>
      <c r="Z110" s="37">
        <f t="shared" si="110"/>
        <v>1</v>
      </c>
      <c r="AA110" s="8">
        <v>0</v>
      </c>
      <c r="AB110" s="8">
        <v>1109213.8999999999</v>
      </c>
      <c r="AC110" s="38">
        <f t="shared" si="111"/>
        <v>0</v>
      </c>
      <c r="AD110" s="37">
        <f t="shared" si="112"/>
        <v>2</v>
      </c>
      <c r="AE110" s="23">
        <v>0</v>
      </c>
      <c r="AF110" s="37">
        <f t="shared" si="113"/>
        <v>1</v>
      </c>
      <c r="AG110" s="8">
        <v>320435.7</v>
      </c>
      <c r="AH110" s="8">
        <v>286128.40000000002</v>
      </c>
      <c r="AI110" s="8">
        <v>264102.40000000002</v>
      </c>
      <c r="AJ110" s="8">
        <v>254960.4</v>
      </c>
      <c r="AK110" s="41">
        <f t="shared" si="114"/>
        <v>8</v>
      </c>
      <c r="AL110" s="41">
        <f t="shared" si="115"/>
        <v>0</v>
      </c>
      <c r="AM110" s="10" t="s">
        <v>378</v>
      </c>
      <c r="AN110" s="37" t="str">
        <f t="shared" si="116"/>
        <v>1</v>
      </c>
      <c r="AO110" s="10" t="s">
        <v>380</v>
      </c>
      <c r="AP110" s="37" t="str">
        <f t="shared" si="117"/>
        <v>1</v>
      </c>
      <c r="AQ110" s="23">
        <v>57151.1</v>
      </c>
      <c r="AR110" s="23">
        <v>91547.1</v>
      </c>
      <c r="AS110" s="23">
        <v>60797.599999999999</v>
      </c>
      <c r="AT110" s="23">
        <v>110939.9</v>
      </c>
      <c r="AU110" s="40">
        <f t="shared" si="118"/>
        <v>59</v>
      </c>
      <c r="AV110" s="37">
        <f t="shared" si="119"/>
        <v>0</v>
      </c>
      <c r="AW110" s="10" t="s">
        <v>381</v>
      </c>
      <c r="AX110" s="37" t="str">
        <f t="shared" si="120"/>
        <v>1</v>
      </c>
      <c r="AY110" s="8">
        <v>1073346.3999999999</v>
      </c>
      <c r="AZ110" s="8">
        <v>35867.5</v>
      </c>
      <c r="BA110" s="8">
        <v>1109213.8999999999</v>
      </c>
      <c r="BB110" s="37">
        <f t="shared" si="121"/>
        <v>100</v>
      </c>
      <c r="BC110" s="37">
        <f t="shared" si="122"/>
        <v>3</v>
      </c>
      <c r="BD110" s="8" t="s">
        <v>381</v>
      </c>
      <c r="BE110" s="37" t="str">
        <f t="shared" si="123"/>
        <v>1</v>
      </c>
      <c r="BF110" s="8">
        <v>0</v>
      </c>
      <c r="BG110" s="8">
        <v>135104.4</v>
      </c>
      <c r="BH110" s="37">
        <f t="shared" si="124"/>
        <v>0</v>
      </c>
      <c r="BI110" s="37">
        <f t="shared" si="125"/>
        <v>5</v>
      </c>
      <c r="BJ110" s="23">
        <v>0</v>
      </c>
      <c r="BK110" s="23">
        <v>541511.30000000005</v>
      </c>
      <c r="BL110" s="1">
        <f t="shared" si="126"/>
        <v>0</v>
      </c>
      <c r="BM110" s="37">
        <f t="shared" si="127"/>
        <v>5</v>
      </c>
      <c r="BN110" s="23">
        <v>0</v>
      </c>
      <c r="BO110" s="23">
        <v>-50372.899999999965</v>
      </c>
      <c r="BP110" s="23">
        <v>0</v>
      </c>
      <c r="BQ110" s="23">
        <v>314475.3</v>
      </c>
      <c r="BR110" s="23">
        <v>0</v>
      </c>
      <c r="BS110" s="37">
        <f t="shared" si="128"/>
        <v>0</v>
      </c>
      <c r="BT110" s="37">
        <f t="shared" si="129"/>
        <v>2</v>
      </c>
      <c r="BU110" s="10" t="s">
        <v>384</v>
      </c>
      <c r="BV110" s="50" t="str">
        <f t="shared" si="137"/>
        <v>1</v>
      </c>
      <c r="BW110" s="10" t="s">
        <v>384</v>
      </c>
      <c r="BX110" s="50" t="str">
        <f t="shared" si="130"/>
        <v>1</v>
      </c>
      <c r="BY110" s="10" t="s">
        <v>384</v>
      </c>
      <c r="BZ110" s="50" t="str">
        <f t="shared" si="131"/>
        <v>1</v>
      </c>
      <c r="CA110" s="10" t="s">
        <v>384</v>
      </c>
      <c r="CB110" s="50" t="str">
        <f t="shared" si="132"/>
        <v>1</v>
      </c>
      <c r="CC110" s="10" t="s">
        <v>384</v>
      </c>
      <c r="CD110" s="50" t="str">
        <f t="shared" si="133"/>
        <v>1</v>
      </c>
      <c r="CE110" s="10" t="s">
        <v>422</v>
      </c>
      <c r="CF110" s="50" t="str">
        <f t="shared" si="136"/>
        <v>1</v>
      </c>
      <c r="CG110" s="18">
        <f t="shared" si="135"/>
        <v>46</v>
      </c>
      <c r="CH110" s="42"/>
    </row>
    <row r="111" spans="1:86" s="44" customFormat="1" ht="34.15" customHeight="1" x14ac:dyDescent="0.2">
      <c r="A111" s="34">
        <v>107</v>
      </c>
      <c r="B111" s="43" t="s">
        <v>88</v>
      </c>
      <c r="C111" s="23">
        <v>72403.100000000006</v>
      </c>
      <c r="D111" s="23">
        <v>512.6</v>
      </c>
      <c r="E111" s="23">
        <v>72403.100000000006</v>
      </c>
      <c r="F111" s="23">
        <v>512.6</v>
      </c>
      <c r="G111" s="37">
        <f t="shared" si="101"/>
        <v>100</v>
      </c>
      <c r="H111" s="37">
        <f t="shared" si="102"/>
        <v>5</v>
      </c>
      <c r="I111" s="9" t="s">
        <v>378</v>
      </c>
      <c r="J111" s="50" t="str">
        <f t="shared" si="134"/>
        <v>1</v>
      </c>
      <c r="K111" s="23">
        <v>52036</v>
      </c>
      <c r="L111" s="23">
        <v>56848.9</v>
      </c>
      <c r="M111" s="37">
        <f t="shared" si="103"/>
        <v>9</v>
      </c>
      <c r="N111" s="37">
        <f t="shared" si="104"/>
        <v>5</v>
      </c>
      <c r="O111" s="8">
        <v>72403.100000000006</v>
      </c>
      <c r="P111" s="8">
        <v>61954.1</v>
      </c>
      <c r="Q111" s="39">
        <f t="shared" si="105"/>
        <v>17</v>
      </c>
      <c r="R111" s="37">
        <f t="shared" si="106"/>
        <v>3</v>
      </c>
      <c r="S111" s="8">
        <v>0</v>
      </c>
      <c r="T111" s="37">
        <f t="shared" si="107"/>
        <v>1</v>
      </c>
      <c r="U111" s="8" t="s">
        <v>380</v>
      </c>
      <c r="V111" s="37" t="str">
        <f t="shared" si="108"/>
        <v>1</v>
      </c>
      <c r="W111" s="8">
        <v>4073</v>
      </c>
      <c r="X111" s="8">
        <v>305471.59999999998</v>
      </c>
      <c r="Y111" s="37">
        <f t="shared" si="109"/>
        <v>1</v>
      </c>
      <c r="Z111" s="37">
        <f t="shared" si="110"/>
        <v>3</v>
      </c>
      <c r="AA111" s="8">
        <v>0</v>
      </c>
      <c r="AB111" s="8">
        <v>306881.40000000002</v>
      </c>
      <c r="AC111" s="38">
        <f t="shared" si="111"/>
        <v>0</v>
      </c>
      <c r="AD111" s="37">
        <f t="shared" si="112"/>
        <v>2</v>
      </c>
      <c r="AE111" s="23">
        <v>0</v>
      </c>
      <c r="AF111" s="37">
        <f t="shared" si="113"/>
        <v>1</v>
      </c>
      <c r="AG111" s="8">
        <v>63277.4</v>
      </c>
      <c r="AH111" s="8">
        <v>60926.1</v>
      </c>
      <c r="AI111" s="8">
        <v>56848.9</v>
      </c>
      <c r="AJ111" s="8">
        <v>52036</v>
      </c>
      <c r="AK111" s="41">
        <f t="shared" si="114"/>
        <v>0</v>
      </c>
      <c r="AL111" s="41">
        <f t="shared" si="115"/>
        <v>3</v>
      </c>
      <c r="AM111" s="10" t="s">
        <v>378</v>
      </c>
      <c r="AN111" s="37" t="str">
        <f t="shared" si="116"/>
        <v>1</v>
      </c>
      <c r="AO111" s="10" t="s">
        <v>380</v>
      </c>
      <c r="AP111" s="37" t="str">
        <f t="shared" si="117"/>
        <v>1</v>
      </c>
      <c r="AQ111" s="23">
        <v>17373.7</v>
      </c>
      <c r="AR111" s="23">
        <v>14147.5</v>
      </c>
      <c r="AS111" s="23">
        <v>18015</v>
      </c>
      <c r="AT111" s="23">
        <v>17814.2</v>
      </c>
      <c r="AU111" s="40">
        <f t="shared" si="118"/>
        <v>8</v>
      </c>
      <c r="AV111" s="37">
        <f t="shared" si="119"/>
        <v>5</v>
      </c>
      <c r="AW111" s="10" t="s">
        <v>381</v>
      </c>
      <c r="AX111" s="37" t="str">
        <f t="shared" si="120"/>
        <v>1</v>
      </c>
      <c r="AY111" s="8">
        <v>305471.59999999998</v>
      </c>
      <c r="AZ111" s="8">
        <v>1409.8</v>
      </c>
      <c r="BA111" s="8">
        <v>306881.40000000002</v>
      </c>
      <c r="BB111" s="37">
        <f t="shared" si="121"/>
        <v>100</v>
      </c>
      <c r="BC111" s="37">
        <f t="shared" si="122"/>
        <v>3</v>
      </c>
      <c r="BD111" s="8" t="s">
        <v>381</v>
      </c>
      <c r="BE111" s="37" t="str">
        <f t="shared" si="123"/>
        <v>1</v>
      </c>
      <c r="BF111" s="8">
        <v>9000</v>
      </c>
      <c r="BG111" s="8">
        <v>56848.9</v>
      </c>
      <c r="BH111" s="37">
        <f t="shared" si="124"/>
        <v>16</v>
      </c>
      <c r="BI111" s="37">
        <f t="shared" si="125"/>
        <v>4</v>
      </c>
      <c r="BJ111" s="23">
        <v>167</v>
      </c>
      <c r="BK111" s="23">
        <v>306881.40000000002</v>
      </c>
      <c r="BL111" s="1">
        <f t="shared" si="126"/>
        <v>0</v>
      </c>
      <c r="BM111" s="37">
        <f t="shared" si="127"/>
        <v>5</v>
      </c>
      <c r="BN111" s="23">
        <v>-1769.8</v>
      </c>
      <c r="BO111" s="23">
        <v>5776.3000000000029</v>
      </c>
      <c r="BP111" s="23">
        <v>34.800000000000182</v>
      </c>
      <c r="BQ111" s="23">
        <v>51072.6</v>
      </c>
      <c r="BR111" s="23">
        <v>4038.2</v>
      </c>
      <c r="BS111" s="37">
        <f t="shared" si="128"/>
        <v>0</v>
      </c>
      <c r="BT111" s="37">
        <f t="shared" si="129"/>
        <v>2</v>
      </c>
      <c r="BU111" s="10" t="s">
        <v>384</v>
      </c>
      <c r="BV111" s="50" t="str">
        <f t="shared" si="137"/>
        <v>1</v>
      </c>
      <c r="BW111" s="10" t="s">
        <v>384</v>
      </c>
      <c r="BX111" s="50" t="str">
        <f t="shared" si="130"/>
        <v>1</v>
      </c>
      <c r="BY111" s="10" t="s">
        <v>384</v>
      </c>
      <c r="BZ111" s="50" t="str">
        <f t="shared" si="131"/>
        <v>1</v>
      </c>
      <c r="CA111" s="10" t="s">
        <v>385</v>
      </c>
      <c r="CB111" s="50" t="str">
        <f t="shared" si="132"/>
        <v>0</v>
      </c>
      <c r="CC111" s="10" t="s">
        <v>385</v>
      </c>
      <c r="CD111" s="50" t="str">
        <f t="shared" si="133"/>
        <v>0</v>
      </c>
      <c r="CE111" s="10" t="s">
        <v>422</v>
      </c>
      <c r="CF111" s="50" t="str">
        <f t="shared" si="136"/>
        <v>1</v>
      </c>
      <c r="CG111" s="18">
        <f t="shared" si="135"/>
        <v>52</v>
      </c>
    </row>
    <row r="112" spans="1:86" s="44" customFormat="1" ht="34.15" customHeight="1" x14ac:dyDescent="0.2">
      <c r="A112" s="34">
        <v>108</v>
      </c>
      <c r="B112" s="43" t="s">
        <v>89</v>
      </c>
      <c r="C112" s="23">
        <v>48086.2</v>
      </c>
      <c r="D112" s="23">
        <v>0</v>
      </c>
      <c r="E112" s="23">
        <v>49407.199999999997</v>
      </c>
      <c r="F112" s="23">
        <v>350</v>
      </c>
      <c r="G112" s="37">
        <f t="shared" si="101"/>
        <v>98</v>
      </c>
      <c r="H112" s="37">
        <f t="shared" si="102"/>
        <v>5</v>
      </c>
      <c r="I112" s="9" t="s">
        <v>378</v>
      </c>
      <c r="J112" s="50" t="str">
        <f t="shared" si="134"/>
        <v>1</v>
      </c>
      <c r="K112" s="23">
        <v>30435</v>
      </c>
      <c r="L112" s="23">
        <v>27087</v>
      </c>
      <c r="M112" s="37">
        <f t="shared" si="103"/>
        <v>11</v>
      </c>
      <c r="N112" s="37">
        <f t="shared" si="104"/>
        <v>4</v>
      </c>
      <c r="O112" s="8">
        <v>48436.2</v>
      </c>
      <c r="P112" s="8">
        <v>46516</v>
      </c>
      <c r="Q112" s="39">
        <f t="shared" si="105"/>
        <v>4</v>
      </c>
      <c r="R112" s="37">
        <f t="shared" si="106"/>
        <v>5</v>
      </c>
      <c r="S112" s="8">
        <v>9850</v>
      </c>
      <c r="T112" s="37">
        <f t="shared" si="107"/>
        <v>0</v>
      </c>
      <c r="U112" s="8" t="s">
        <v>380</v>
      </c>
      <c r="V112" s="37" t="str">
        <f t="shared" si="108"/>
        <v>1</v>
      </c>
      <c r="W112" s="8">
        <v>10953</v>
      </c>
      <c r="X112" s="8">
        <v>180843</v>
      </c>
      <c r="Y112" s="37">
        <f t="shared" si="109"/>
        <v>6</v>
      </c>
      <c r="Z112" s="37">
        <f t="shared" si="110"/>
        <v>2</v>
      </c>
      <c r="AA112" s="8">
        <v>0</v>
      </c>
      <c r="AB112" s="8">
        <v>180305.2</v>
      </c>
      <c r="AC112" s="38">
        <f t="shared" si="111"/>
        <v>0</v>
      </c>
      <c r="AD112" s="37">
        <f t="shared" si="112"/>
        <v>2</v>
      </c>
      <c r="AE112" s="23">
        <v>0</v>
      </c>
      <c r="AF112" s="37">
        <f t="shared" si="113"/>
        <v>1</v>
      </c>
      <c r="AG112" s="8">
        <v>30462.5</v>
      </c>
      <c r="AH112" s="8">
        <v>44431.5</v>
      </c>
      <c r="AI112" s="8">
        <v>27076.799999999999</v>
      </c>
      <c r="AJ112" s="8">
        <v>30435</v>
      </c>
      <c r="AK112" s="41">
        <f t="shared" si="114"/>
        <v>0</v>
      </c>
      <c r="AL112" s="41">
        <f t="shared" si="115"/>
        <v>3</v>
      </c>
      <c r="AM112" s="10" t="s">
        <v>378</v>
      </c>
      <c r="AN112" s="37" t="str">
        <f t="shared" si="116"/>
        <v>1</v>
      </c>
      <c r="AO112" s="10" t="s">
        <v>380</v>
      </c>
      <c r="AP112" s="37" t="str">
        <f t="shared" si="117"/>
        <v>1</v>
      </c>
      <c r="AQ112" s="23">
        <v>8263.1</v>
      </c>
      <c r="AR112" s="23">
        <v>15451</v>
      </c>
      <c r="AS112" s="23">
        <v>8977</v>
      </c>
      <c r="AT112" s="23">
        <v>8724.4</v>
      </c>
      <c r="AU112" s="40">
        <f t="shared" si="118"/>
        <v>20</v>
      </c>
      <c r="AV112" s="37">
        <f t="shared" si="119"/>
        <v>4</v>
      </c>
      <c r="AW112" s="10" t="s">
        <v>381</v>
      </c>
      <c r="AX112" s="37" t="str">
        <f t="shared" si="120"/>
        <v>1</v>
      </c>
      <c r="AY112" s="8">
        <v>181416.2</v>
      </c>
      <c r="AZ112" s="8">
        <v>0</v>
      </c>
      <c r="BA112" s="8">
        <v>180305.2</v>
      </c>
      <c r="BB112" s="37">
        <f t="shared" si="121"/>
        <v>101</v>
      </c>
      <c r="BC112" s="37">
        <f t="shared" si="122"/>
        <v>3</v>
      </c>
      <c r="BD112" s="8" t="s">
        <v>381</v>
      </c>
      <c r="BE112" s="37" t="str">
        <f t="shared" si="123"/>
        <v>1</v>
      </c>
      <c r="BF112" s="8">
        <v>9850</v>
      </c>
      <c r="BG112" s="8">
        <v>27087</v>
      </c>
      <c r="BH112" s="37">
        <f t="shared" si="124"/>
        <v>36</v>
      </c>
      <c r="BI112" s="37">
        <f t="shared" si="125"/>
        <v>2</v>
      </c>
      <c r="BJ112" s="23">
        <v>227.9</v>
      </c>
      <c r="BK112" s="23">
        <v>179731.9</v>
      </c>
      <c r="BL112" s="1">
        <f t="shared" si="126"/>
        <v>0</v>
      </c>
      <c r="BM112" s="37">
        <f t="shared" si="127"/>
        <v>5</v>
      </c>
      <c r="BN112" s="23">
        <v>-100</v>
      </c>
      <c r="BO112" s="23">
        <v>-9483.3000000000029</v>
      </c>
      <c r="BP112" s="23">
        <v>-874.5</v>
      </c>
      <c r="BQ112" s="23">
        <v>36570.300000000003</v>
      </c>
      <c r="BR112" s="23">
        <v>11827.5</v>
      </c>
      <c r="BS112" s="37">
        <f t="shared" si="128"/>
        <v>0</v>
      </c>
      <c r="BT112" s="37">
        <f t="shared" si="129"/>
        <v>2</v>
      </c>
      <c r="BU112" s="10" t="s">
        <v>384</v>
      </c>
      <c r="BV112" s="50" t="str">
        <f t="shared" si="137"/>
        <v>1</v>
      </c>
      <c r="BW112" s="10" t="s">
        <v>384</v>
      </c>
      <c r="BX112" s="50" t="str">
        <f t="shared" si="130"/>
        <v>1</v>
      </c>
      <c r="BY112" s="10" t="s">
        <v>384</v>
      </c>
      <c r="BZ112" s="50" t="str">
        <f t="shared" si="131"/>
        <v>1</v>
      </c>
      <c r="CA112" s="10" t="s">
        <v>384</v>
      </c>
      <c r="CB112" s="50" t="str">
        <f t="shared" si="132"/>
        <v>1</v>
      </c>
      <c r="CC112" s="10" t="s">
        <v>385</v>
      </c>
      <c r="CD112" s="50" t="str">
        <f t="shared" si="133"/>
        <v>0</v>
      </c>
      <c r="CE112" s="10" t="s">
        <v>422</v>
      </c>
      <c r="CF112" s="50" t="str">
        <f t="shared" si="136"/>
        <v>1</v>
      </c>
      <c r="CG112" s="18">
        <f t="shared" si="135"/>
        <v>49</v>
      </c>
    </row>
    <row r="113" spans="1:86" s="44" customFormat="1" ht="34.15" customHeight="1" x14ac:dyDescent="0.2">
      <c r="A113" s="34">
        <v>117</v>
      </c>
      <c r="B113" s="43" t="s">
        <v>90</v>
      </c>
      <c r="C113" s="23">
        <v>2261.4</v>
      </c>
      <c r="D113" s="23">
        <v>0</v>
      </c>
      <c r="E113" s="23">
        <v>2288.3000000000002</v>
      </c>
      <c r="F113" s="23">
        <v>0</v>
      </c>
      <c r="G113" s="37">
        <f>ROUND((C113-D113)/(E113-F113)*100,0)</f>
        <v>99</v>
      </c>
      <c r="H113" s="37">
        <f>IF(G113&lt;51,0,IF(G113&lt;61,1,IF(G113&lt;71,2,IF(G113&lt;81,3,IF(G113&lt;90,4,5)))))</f>
        <v>5</v>
      </c>
      <c r="I113" s="9" t="s">
        <v>378</v>
      </c>
      <c r="J113" s="50" t="str">
        <f>IF(I113="Да",SUBSTITUTE(I113,"Да",1),SUBSTITUTE(I113,"Нет",0))</f>
        <v>1</v>
      </c>
      <c r="K113" s="23">
        <v>841.5</v>
      </c>
      <c r="L113" s="23">
        <v>762.7</v>
      </c>
      <c r="M113" s="37">
        <f>ROUND(ABS(L113-K113)/K113*100,0)</f>
        <v>9</v>
      </c>
      <c r="N113" s="37">
        <f>IF(M113&gt;30,0,IF(M113&gt;25,1,IF(M113&gt;20,2,IF(M113&gt;15,3,IF(M113&gt;10,4,5)))))</f>
        <v>5</v>
      </c>
      <c r="O113" s="8">
        <v>2199.6999999999998</v>
      </c>
      <c r="P113" s="8">
        <v>1735</v>
      </c>
      <c r="Q113" s="39">
        <f>ROUND(ABS(O113-P113)/P113*100,0)</f>
        <v>27</v>
      </c>
      <c r="R113" s="37">
        <f>IF(Q113&gt;30,0,IF(Q113&gt;25,1,IF(Q113&gt;20,2,IF(Q113&gt;15,3,IF(Q113&gt;10,4,5)))))</f>
        <v>1</v>
      </c>
      <c r="S113" s="8">
        <v>0</v>
      </c>
      <c r="T113" s="37">
        <f>IF(S113&gt;0,0,1)</f>
        <v>1</v>
      </c>
      <c r="U113" s="8" t="s">
        <v>381</v>
      </c>
      <c r="V113" s="37" t="str">
        <f>IF(U113="Имеется",SUBSTITUTE(U113,"Имеется",1),SUBSTITUTE(U113,"Не имеется",0))</f>
        <v>0</v>
      </c>
      <c r="W113" s="8">
        <v>818.7</v>
      </c>
      <c r="X113" s="8">
        <v>1595.1</v>
      </c>
      <c r="Y113" s="37">
        <f>ROUND(W113/X113*100,0)</f>
        <v>51</v>
      </c>
      <c r="Z113" s="37">
        <f>IF(Y113&gt;50,0,IF(Y113&gt;20,1,IF(Y113&gt;5,2,3)))</f>
        <v>0</v>
      </c>
      <c r="AA113" s="8">
        <v>0</v>
      </c>
      <c r="AB113" s="8">
        <v>1479.3</v>
      </c>
      <c r="AC113" s="38">
        <f>ROUND(AA113/AB113*100,1)</f>
        <v>0</v>
      </c>
      <c r="AD113" s="37">
        <f>IF(AC113=0,2,IF(AC113&gt;0.1,0,1))</f>
        <v>2</v>
      </c>
      <c r="AE113" s="23">
        <v>0</v>
      </c>
      <c r="AF113" s="37">
        <f>IF(AE113=0,1,0)</f>
        <v>1</v>
      </c>
      <c r="AG113" s="8">
        <v>622.79999999999995</v>
      </c>
      <c r="AH113" s="8">
        <v>44431.5</v>
      </c>
      <c r="AI113" s="8">
        <v>762.7</v>
      </c>
      <c r="AJ113" s="8">
        <v>894.2</v>
      </c>
      <c r="AK113" s="41">
        <f>ROUND(IF(AG113&lt;AH113,0,IF((AG113-AH113)&lt;(AI113-AJ113),0,((AG113-AH113)-(AI113-AJ113))/AG113*100)),0)</f>
        <v>0</v>
      </c>
      <c r="AL113" s="41">
        <f>IF(AK113&gt;5,0,IF(AK113&gt;3,1,IF(AK113&gt;0,2,3)))</f>
        <v>3</v>
      </c>
      <c r="AM113" s="10" t="s">
        <v>378</v>
      </c>
      <c r="AN113" s="37" t="str">
        <f>IF(AM113="Да",SUBSTITUTE(AM113,"Да",1),SUBSTITUTE(AM113,"Нет",0))</f>
        <v>1</v>
      </c>
      <c r="AO113" s="10" t="s">
        <v>380</v>
      </c>
      <c r="AP113" s="37" t="str">
        <f>IF(AO113="Имеется",SUBSTITUTE(AO113,"Имеется",1),IF(AO113="Нет учреждений, которым доводится мун. задание",SUBSTITUTE(AO113,"Нет учреждений, которым доводится мун. задание",1),SUBSTITUTE(AO113,"Не имеется",0)))</f>
        <v>1</v>
      </c>
      <c r="AQ113" s="23">
        <v>279.3</v>
      </c>
      <c r="AR113" s="23">
        <v>370.3</v>
      </c>
      <c r="AS113" s="23">
        <v>334.9</v>
      </c>
      <c r="AT113" s="23">
        <v>457</v>
      </c>
      <c r="AU113" s="40">
        <f>ROUND(ABS(AT113/((AQ113+AR113+AS113)/3)-1)*100,0)</f>
        <v>39</v>
      </c>
      <c r="AV113" s="37">
        <f>IF(AU113&gt;50,0,IF(AU113&gt;40,1,IF(AU113&gt;30,2,IF(AU113&gt;20,3,IF(AU113&gt;10,4,5)))))</f>
        <v>2</v>
      </c>
      <c r="AW113" s="10" t="s">
        <v>381</v>
      </c>
      <c r="AX113" s="37" t="str">
        <f>IF(AW113="Не имеется",SUBSTITUTE(AW113,"Не имеется",1),SUBSTITUTE(AW113,"Имеется",0))</f>
        <v>1</v>
      </c>
      <c r="AY113" s="8">
        <v>1619.2</v>
      </c>
      <c r="AZ113" s="8">
        <v>0</v>
      </c>
      <c r="BA113" s="8">
        <v>1479.3</v>
      </c>
      <c r="BB113" s="37">
        <f>ROUND((AY113+AZ113)/BA113*100,0)</f>
        <v>109</v>
      </c>
      <c r="BC113" s="37">
        <f>IF(BB113&lt;90,0,IF(BB113&lt;95,1,IF(BB113&lt;100,2,3)))</f>
        <v>3</v>
      </c>
      <c r="BD113" s="8" t="s">
        <v>381</v>
      </c>
      <c r="BE113" s="37" t="str">
        <f>IF(BD113="Не имеется",SUBSTITUTE(BD113,"Не имеется",1),SUBSTITUTE(BD113,"Имеется",0))</f>
        <v>1</v>
      </c>
      <c r="BF113" s="8">
        <v>0</v>
      </c>
      <c r="BG113" s="8">
        <v>762.7</v>
      </c>
      <c r="BH113" s="37">
        <f>ROUND(BF113/BG113*100,0)</f>
        <v>0</v>
      </c>
      <c r="BI113" s="37">
        <f>IF(BH113&gt;50,0,IF(BH113&gt;40,1,IF(BH113&gt;30,2,IF(BH113&gt;20,3,IF(BH113&gt;10,4,5)))))</f>
        <v>5</v>
      </c>
      <c r="BJ113" s="23">
        <v>0</v>
      </c>
      <c r="BK113" s="23">
        <v>1455.2</v>
      </c>
      <c r="BL113" s="1">
        <f>ROUND(BJ113/BK113*100,0)</f>
        <v>0</v>
      </c>
      <c r="BM113" s="37">
        <f>IF(BL113&gt;15,0,IF(BL113&gt;12,1,IF(BL113&gt;9,2,IF(BL113&gt;6,3,IF(BL113&gt;3,4,5)))))</f>
        <v>5</v>
      </c>
      <c r="BN113" s="23">
        <v>0</v>
      </c>
      <c r="BO113" s="23">
        <v>-171.09999999999991</v>
      </c>
      <c r="BP113" s="23">
        <v>387.20000000000005</v>
      </c>
      <c r="BQ113" s="23">
        <v>933.8</v>
      </c>
      <c r="BR113" s="23">
        <v>431.5</v>
      </c>
      <c r="BS113" s="37">
        <f t="shared" si="128"/>
        <v>0</v>
      </c>
      <c r="BT113" s="37">
        <f>IF(BS113&gt;5,0,IF(BS113&gt;0,1,2))</f>
        <v>2</v>
      </c>
      <c r="BU113" s="10" t="s">
        <v>384</v>
      </c>
      <c r="BV113" s="50" t="str">
        <f>IF(BU113="Осуществляется",SUBSTITUTE(BU113,"Осуществляется",1),SUBSTITUTE(BU113,"Не осуществляется",0))</f>
        <v>1</v>
      </c>
      <c r="BW113" s="10" t="s">
        <v>384</v>
      </c>
      <c r="BX113" s="50" t="str">
        <f>IF(BW113="Осуществляется",SUBSTITUTE(BW113,"Осуществляется",1),SUBSTITUTE(BW113,"Не осуществляется",0))</f>
        <v>1</v>
      </c>
      <c r="BY113" s="10" t="s">
        <v>384</v>
      </c>
      <c r="BZ113" s="50" t="str">
        <f>IF(BY113="Осуществляется",SUBSTITUTE(BY113,"Осуществляется",1),SUBSTITUTE(BY113,"Не осуществляется",0))</f>
        <v>1</v>
      </c>
      <c r="CA113" s="10" t="s">
        <v>385</v>
      </c>
      <c r="CB113" s="50" t="str">
        <f>IF(CA113="Осуществляется",SUBSTITUTE(CA113,"Осуществляется",1),SUBSTITUTE(CA113,"Не осуществляется",0))</f>
        <v>0</v>
      </c>
      <c r="CC113" s="10" t="s">
        <v>385</v>
      </c>
      <c r="CD113" s="50" t="str">
        <f>IF(CC113="Осуществляется",SUBSTITUTE(CC113,"Осуществляется",1),SUBSTITUTE(CC113,"Не осуществляется",0))</f>
        <v>0</v>
      </c>
      <c r="CE113" s="10" t="s">
        <v>422</v>
      </c>
      <c r="CF113" s="50" t="str">
        <f t="shared" si="136"/>
        <v>1</v>
      </c>
      <c r="CG113" s="18">
        <f t="shared" si="135"/>
        <v>44</v>
      </c>
    </row>
    <row r="114" spans="1:86" s="44" customFormat="1" ht="34.15" customHeight="1" x14ac:dyDescent="0.2">
      <c r="A114" s="34">
        <v>116</v>
      </c>
      <c r="B114" s="43" t="s">
        <v>252</v>
      </c>
      <c r="C114" s="23">
        <v>4009</v>
      </c>
      <c r="D114" s="23">
        <v>0</v>
      </c>
      <c r="E114" s="23">
        <v>4126.6000000000004</v>
      </c>
      <c r="F114" s="23">
        <v>0</v>
      </c>
      <c r="G114" s="37">
        <f>ROUND((C114-D114)/(E114-F114)*100,0)</f>
        <v>97</v>
      </c>
      <c r="H114" s="37">
        <f>IF(G114&lt;51,0,IF(G114&lt;61,1,IF(G114&lt;71,2,IF(G114&lt;81,3,IF(G114&lt;90,4,5)))))</f>
        <v>5</v>
      </c>
      <c r="I114" s="9" t="s">
        <v>378</v>
      </c>
      <c r="J114" s="50" t="str">
        <f>IF(I114="Да",SUBSTITUTE(I114,"Да",1),SUBSTITUTE(I114,"Нет",0))</f>
        <v>1</v>
      </c>
      <c r="K114" s="23">
        <v>2987</v>
      </c>
      <c r="L114" s="23">
        <v>2874.8</v>
      </c>
      <c r="M114" s="37">
        <f>ROUND(ABS(L114-K114)/K114*100,0)</f>
        <v>4</v>
      </c>
      <c r="N114" s="37">
        <f>IF(M114&gt;30,0,IF(M114&gt;25,1,IF(M114&gt;20,2,IF(M114&gt;15,3,IF(M114&gt;10,4,5)))))</f>
        <v>5</v>
      </c>
      <c r="O114" s="8">
        <v>3962</v>
      </c>
      <c r="P114" s="8">
        <v>3350</v>
      </c>
      <c r="Q114" s="39">
        <f>ROUND(ABS(O114-P114)/P114*100,0)</f>
        <v>18</v>
      </c>
      <c r="R114" s="37">
        <f>IF(Q114&gt;30,0,IF(Q114&gt;25,1,IF(Q114&gt;20,2,IF(Q114&gt;15,3,IF(Q114&gt;10,4,5)))))</f>
        <v>3</v>
      </c>
      <c r="S114" s="8">
        <v>0</v>
      </c>
      <c r="T114" s="37">
        <f>IF(S114&gt;0,0,1)</f>
        <v>1</v>
      </c>
      <c r="U114" s="8" t="s">
        <v>381</v>
      </c>
      <c r="V114" s="37" t="str">
        <f>IF(U114="Имеется",SUBSTITUTE(U114,"Имеется",1),SUBSTITUTE(U114,"Не имеется",0))</f>
        <v>0</v>
      </c>
      <c r="W114" s="8">
        <v>278.8</v>
      </c>
      <c r="X114" s="8">
        <v>3493.7</v>
      </c>
      <c r="Y114" s="37">
        <f>ROUND(W114/X114*100,0)</f>
        <v>8</v>
      </c>
      <c r="Z114" s="37">
        <f>IF(Y114&gt;50,0,IF(Y114&gt;20,1,IF(Y114&gt;5,2,3)))</f>
        <v>2</v>
      </c>
      <c r="AA114" s="8">
        <v>0</v>
      </c>
      <c r="AB114" s="8">
        <v>4445.3</v>
      </c>
      <c r="AC114" s="38">
        <f>ROUND(AA114/AB114*100,1)</f>
        <v>0</v>
      </c>
      <c r="AD114" s="37">
        <f>IF(AC114=0,2,IF(AC114&gt;0.1,0,1))</f>
        <v>2</v>
      </c>
      <c r="AE114" s="23">
        <v>0</v>
      </c>
      <c r="AF114" s="37">
        <f>IF(AE114=0,1,0)</f>
        <v>1</v>
      </c>
      <c r="AG114" s="8">
        <v>3865.2</v>
      </c>
      <c r="AH114" s="8">
        <v>3265.8</v>
      </c>
      <c r="AI114" s="8">
        <v>2874.8</v>
      </c>
      <c r="AJ114" s="8">
        <v>2987</v>
      </c>
      <c r="AK114" s="41">
        <f>ROUND(IF(AG114&lt;AH114,0,IF((AG114-AH114)&lt;(AI114-AJ114),0,((AG114-AH114)-(AI114-AJ114))/AG114*100)),0)</f>
        <v>18</v>
      </c>
      <c r="AL114" s="41">
        <f>IF(AK114&gt;5,0,IF(AK114&gt;3,1,IF(AK114&gt;0,2,3)))</f>
        <v>0</v>
      </c>
      <c r="AM114" s="10" t="s">
        <v>378</v>
      </c>
      <c r="AN114" s="37" t="str">
        <f>IF(AM114="Да",SUBSTITUTE(AM114,"Да",1),SUBSTITUTE(AM114,"Нет",0))</f>
        <v>1</v>
      </c>
      <c r="AO114" s="10" t="s">
        <v>380</v>
      </c>
      <c r="AP114" s="37" t="str">
        <f>IF(AO114="Имеется",SUBSTITUTE(AO114,"Имеется",1),IF(AO114="Нет учреждений, которым доводится мун. задание",SUBSTITUTE(AO114,"Нет учреждений, которым доводится мун. задание",1),SUBSTITUTE(AO114,"Не имеется",0)))</f>
        <v>1</v>
      </c>
      <c r="AQ114" s="23">
        <v>651.29999999999995</v>
      </c>
      <c r="AR114" s="23">
        <v>1130.4000000000001</v>
      </c>
      <c r="AS114" s="23">
        <v>1076.0999999999999</v>
      </c>
      <c r="AT114" s="23">
        <v>1286.2</v>
      </c>
      <c r="AU114" s="40">
        <f>ROUND(ABS(AT114/((AQ114+AR114+AS114)/3)-1)*100,0)</f>
        <v>35</v>
      </c>
      <c r="AV114" s="37">
        <f>IF(AU114&gt;50,0,IF(AU114&gt;40,1,IF(AU114&gt;30,2,IF(AU114&gt;20,3,IF(AU114&gt;10,4,5)))))</f>
        <v>2</v>
      </c>
      <c r="AW114" s="10" t="s">
        <v>381</v>
      </c>
      <c r="AX114" s="37" t="str">
        <f>IF(AW114="Не имеется",SUBSTITUTE(AW114,"Не имеется",1),SUBSTITUTE(AW114,"Имеется",0))</f>
        <v>1</v>
      </c>
      <c r="AY114" s="8">
        <v>3590</v>
      </c>
      <c r="AZ114" s="8">
        <v>855.3</v>
      </c>
      <c r="BA114" s="8">
        <v>4445.3</v>
      </c>
      <c r="BB114" s="37">
        <f>ROUND((AY114+AZ114)/BA114*100,0)</f>
        <v>100</v>
      </c>
      <c r="BC114" s="37">
        <f>IF(BB114&lt;90,0,IF(BB114&lt;95,1,IF(BB114&lt;100,2,3)))</f>
        <v>3</v>
      </c>
      <c r="BD114" s="8" t="s">
        <v>381</v>
      </c>
      <c r="BE114" s="37" t="str">
        <f>IF(BD114="Не имеется",SUBSTITUTE(BD114,"Не имеется",1),SUBSTITUTE(BD114,"Имеется",0))</f>
        <v>1</v>
      </c>
      <c r="BF114" s="8">
        <v>0</v>
      </c>
      <c r="BG114" s="8">
        <v>2874.8</v>
      </c>
      <c r="BH114" s="37">
        <f>ROUND(BF114/BG114*100,0)</f>
        <v>0</v>
      </c>
      <c r="BI114" s="37">
        <f>IF(BH114&gt;50,0,IF(BH114&gt;40,1,IF(BH114&gt;30,2,IF(BH114&gt;20,3,IF(BH114&gt;10,4,5)))))</f>
        <v>5</v>
      </c>
      <c r="BJ114" s="23">
        <v>0</v>
      </c>
      <c r="BK114" s="23">
        <v>4348.8999999999996</v>
      </c>
      <c r="BL114" s="1">
        <f>ROUND(BJ114/BK114*100,0)</f>
        <v>0</v>
      </c>
      <c r="BM114" s="37">
        <f>IF(BL114&gt;15,0,IF(BL114&gt;12,1,IF(BL114&gt;9,2,IF(BL114&gt;6,3,IF(BL114&gt;3,4,5)))))</f>
        <v>5</v>
      </c>
      <c r="BN114" s="23">
        <v>0</v>
      </c>
      <c r="BO114" s="23">
        <v>-1794.8999999999996</v>
      </c>
      <c r="BP114" s="23">
        <v>-542</v>
      </c>
      <c r="BQ114" s="23">
        <v>4669.7</v>
      </c>
      <c r="BR114" s="23">
        <v>820.8</v>
      </c>
      <c r="BS114" s="37">
        <f t="shared" si="128"/>
        <v>0</v>
      </c>
      <c r="BT114" s="37">
        <f>IF(BS114&gt;5,0,IF(BS114&gt;0,1,2))</f>
        <v>2</v>
      </c>
      <c r="BU114" s="10" t="s">
        <v>384</v>
      </c>
      <c r="BV114" s="50" t="str">
        <f>IF(BU114="Осуществляется",SUBSTITUTE(BU114,"Осуществляется",1),SUBSTITUTE(BU114,"Не осуществляется",0))</f>
        <v>1</v>
      </c>
      <c r="BW114" s="10" t="s">
        <v>384</v>
      </c>
      <c r="BX114" s="50" t="str">
        <f>IF(BW114="Осуществляется",SUBSTITUTE(BW114,"Осуществляется",1),SUBSTITUTE(BW114,"Не осуществляется",0))</f>
        <v>1</v>
      </c>
      <c r="BY114" s="10" t="s">
        <v>384</v>
      </c>
      <c r="BZ114" s="50" t="str">
        <f>IF(BY114="Осуществляется",SUBSTITUTE(BY114,"Осуществляется",1),SUBSTITUTE(BY114,"Не осуществляется",0))</f>
        <v>1</v>
      </c>
      <c r="CA114" s="10" t="s">
        <v>385</v>
      </c>
      <c r="CB114" s="50" t="str">
        <f>IF(CA114="Осуществляется",SUBSTITUTE(CA114,"Осуществляется",1),SUBSTITUTE(CA114,"Не осуществляется",0))</f>
        <v>0</v>
      </c>
      <c r="CC114" s="10" t="s">
        <v>385</v>
      </c>
      <c r="CD114" s="50" t="str">
        <f>IF(CC114="Осуществляется",SUBSTITUTE(CC114,"Осуществляется",1),SUBSTITUTE(CC114,"Не осуществляется",0))</f>
        <v>0</v>
      </c>
      <c r="CE114" s="10" t="s">
        <v>422</v>
      </c>
      <c r="CF114" s="50" t="str">
        <f t="shared" si="136"/>
        <v>1</v>
      </c>
      <c r="CG114" s="18">
        <f t="shared" si="135"/>
        <v>45</v>
      </c>
    </row>
    <row r="115" spans="1:86" s="44" customFormat="1" ht="34.15" customHeight="1" x14ac:dyDescent="0.2">
      <c r="A115" s="34">
        <v>118</v>
      </c>
      <c r="B115" s="43" t="s">
        <v>91</v>
      </c>
      <c r="C115" s="23">
        <v>3317.6</v>
      </c>
      <c r="D115" s="23">
        <v>0</v>
      </c>
      <c r="E115" s="23">
        <v>3388.6</v>
      </c>
      <c r="F115" s="23">
        <v>0</v>
      </c>
      <c r="G115" s="37">
        <f>ROUND((C115-D115)/(E115-F115)*100,0)</f>
        <v>98</v>
      </c>
      <c r="H115" s="37">
        <f>IF(G115&lt;51,0,IF(G115&lt;61,1,IF(G115&lt;71,2,IF(G115&lt;81,3,IF(G115&lt;90,4,5)))))</f>
        <v>5</v>
      </c>
      <c r="I115" s="9" t="s">
        <v>378</v>
      </c>
      <c r="J115" s="50" t="str">
        <f>IF(I115="Да",SUBSTITUTE(I115,"Да",1),SUBSTITUTE(I115,"Нет",0))</f>
        <v>1</v>
      </c>
      <c r="K115" s="23">
        <v>976.5</v>
      </c>
      <c r="L115" s="23">
        <v>1099.4000000000001</v>
      </c>
      <c r="M115" s="37">
        <f>ROUND(ABS(L115-K115)/K115*100,0)</f>
        <v>13</v>
      </c>
      <c r="N115" s="37">
        <f>IF(M115&gt;30,0,IF(M115&gt;25,1,IF(M115&gt;20,2,IF(M115&gt;15,3,IF(M115&gt;10,4,5)))))</f>
        <v>4</v>
      </c>
      <c r="O115" s="8">
        <v>3263</v>
      </c>
      <c r="P115" s="8">
        <v>2948.9</v>
      </c>
      <c r="Q115" s="39">
        <f>ROUND(ABS(O115-P115)/P115*100,0)</f>
        <v>11</v>
      </c>
      <c r="R115" s="37">
        <f>IF(Q115&gt;30,0,IF(Q115&gt;25,1,IF(Q115&gt;20,2,IF(Q115&gt;15,3,IF(Q115&gt;10,4,5)))))</f>
        <v>4</v>
      </c>
      <c r="S115" s="8">
        <v>0</v>
      </c>
      <c r="T115" s="37">
        <f>IF(S115&gt;0,0,1)</f>
        <v>1</v>
      </c>
      <c r="U115" s="8" t="s">
        <v>381</v>
      </c>
      <c r="V115" s="37" t="str">
        <f>IF(U115="Имеется",SUBSTITUTE(U115,"Имеется",1),SUBSTITUTE(U115,"Не имеется",0))</f>
        <v>0</v>
      </c>
      <c r="W115" s="8">
        <v>1916.2</v>
      </c>
      <c r="X115" s="8">
        <v>3115.6</v>
      </c>
      <c r="Y115" s="37">
        <f>ROUND(W115/X115*100,0)</f>
        <v>62</v>
      </c>
      <c r="Z115" s="37">
        <f>IF(Y115&gt;50,0,IF(Y115&gt;20,1,IF(Y115&gt;5,2,3)))</f>
        <v>0</v>
      </c>
      <c r="AA115" s="8">
        <v>0</v>
      </c>
      <c r="AB115" s="8">
        <v>2670.8</v>
      </c>
      <c r="AC115" s="38">
        <f>ROUND(AA115/AB115*100,1)</f>
        <v>0</v>
      </c>
      <c r="AD115" s="37">
        <f>IF(AC115=0,2,IF(AC115&gt;0.1,0,1))</f>
        <v>2</v>
      </c>
      <c r="AE115" s="23">
        <v>0</v>
      </c>
      <c r="AF115" s="37">
        <f>IF(AE115=0,1,0)</f>
        <v>1</v>
      </c>
      <c r="AG115" s="8">
        <v>599.20000000000005</v>
      </c>
      <c r="AH115" s="8">
        <v>2892.6</v>
      </c>
      <c r="AI115" s="8">
        <v>1099.4000000000001</v>
      </c>
      <c r="AJ115" s="8">
        <v>976.5</v>
      </c>
      <c r="AK115" s="41">
        <f>ROUND(IF(AG115&lt;AH115,0,IF((AG115-AH115)&lt;(AI115-AJ115),0,((AG115-AH115)-(AI115-AJ115))/AG115*100)),0)</f>
        <v>0</v>
      </c>
      <c r="AL115" s="41">
        <f>IF(AK115&gt;5,0,IF(AK115&gt;3,1,IF(AK115&gt;0,2,3)))</f>
        <v>3</v>
      </c>
      <c r="AM115" s="10" t="s">
        <v>378</v>
      </c>
      <c r="AN115" s="37" t="str">
        <f>IF(AM115="Да",SUBSTITUTE(AM115,"Да",1),SUBSTITUTE(AM115,"Нет",0))</f>
        <v>1</v>
      </c>
      <c r="AO115" s="10" t="s">
        <v>380</v>
      </c>
      <c r="AP115" s="37" t="str">
        <f>IF(AO115="Имеется",SUBSTITUTE(AO115,"Имеется",1),IF(AO115="Нет учреждений, которым доводится мун. задание",SUBSTITUTE(AO115,"Нет учреждений, которым доводится мун. задание",1),SUBSTITUTE(AO115,"Не имеется",0)))</f>
        <v>1</v>
      </c>
      <c r="AQ115" s="23">
        <v>524.29999999999995</v>
      </c>
      <c r="AR115" s="23">
        <v>659.9</v>
      </c>
      <c r="AS115" s="23">
        <v>493.9</v>
      </c>
      <c r="AT115" s="23">
        <v>837.3</v>
      </c>
      <c r="AU115" s="40">
        <f>ROUND(ABS(AT115/((AQ115+AR115+AS115)/3)-1)*100,0)</f>
        <v>50</v>
      </c>
      <c r="AV115" s="37">
        <f>IF(AU115&gt;50,0,IF(AU115&gt;40,1,IF(AU115&gt;30,2,IF(AU115&gt;20,3,IF(AU115&gt;10,4,5)))))</f>
        <v>1</v>
      </c>
      <c r="AW115" s="10" t="s">
        <v>381</v>
      </c>
      <c r="AX115" s="37" t="str">
        <f>IF(AW115="Не имеется",SUBSTITUTE(AW115,"Не имеется",1),SUBSTITUTE(AW115,"Имеется",0))</f>
        <v>1</v>
      </c>
      <c r="AY115" s="8">
        <v>3171</v>
      </c>
      <c r="AZ115" s="8">
        <v>0</v>
      </c>
      <c r="BA115" s="8">
        <v>2670.8</v>
      </c>
      <c r="BB115" s="37">
        <f>ROUND((AY115+AZ115)/BA115*100,0)</f>
        <v>119</v>
      </c>
      <c r="BC115" s="37">
        <f>IF(BB115&lt;90,0,IF(BB115&lt;95,1,IF(BB115&lt;100,2,3)))</f>
        <v>3</v>
      </c>
      <c r="BD115" s="8" t="s">
        <v>381</v>
      </c>
      <c r="BE115" s="37" t="str">
        <f>IF(BD115="Не имеется",SUBSTITUTE(BD115,"Не имеется",1),SUBSTITUTE(BD115,"Имеется",0))</f>
        <v>1</v>
      </c>
      <c r="BF115" s="8">
        <v>0</v>
      </c>
      <c r="BG115" s="8">
        <v>1099.4000000000001</v>
      </c>
      <c r="BH115" s="37">
        <f>ROUND(BF115/BG115*100,0)</f>
        <v>0</v>
      </c>
      <c r="BI115" s="37">
        <f>IF(BH115&gt;50,0,IF(BH115&gt;40,1,IF(BH115&gt;30,2,IF(BH115&gt;20,3,IF(BH115&gt;10,4,5)))))</f>
        <v>5</v>
      </c>
      <c r="BJ115" s="23">
        <v>0</v>
      </c>
      <c r="BK115" s="23">
        <v>2615.5</v>
      </c>
      <c r="BL115" s="1">
        <f>ROUND(BJ115/BK115*100,0)</f>
        <v>0</v>
      </c>
      <c r="BM115" s="37">
        <f>IF(BL115&gt;15,0,IF(BL115&gt;12,1,IF(BL115&gt;9,2,IF(BL115&gt;6,3,IF(BL115&gt;3,4,5)))))</f>
        <v>5</v>
      </c>
      <c r="BN115" s="23">
        <v>0</v>
      </c>
      <c r="BO115" s="23">
        <v>97.700000000000045</v>
      </c>
      <c r="BP115" s="23">
        <v>166.29999999999995</v>
      </c>
      <c r="BQ115" s="23">
        <v>1001.7</v>
      </c>
      <c r="BR115" s="23">
        <v>1749.9</v>
      </c>
      <c r="BS115" s="37">
        <f t="shared" si="128"/>
        <v>0</v>
      </c>
      <c r="BT115" s="37">
        <f>IF(BS115&gt;5,0,IF(BS115&gt;0,1,2))</f>
        <v>2</v>
      </c>
      <c r="BU115" s="10" t="s">
        <v>384</v>
      </c>
      <c r="BV115" s="50" t="str">
        <f>IF(BU115="Осуществляется",SUBSTITUTE(BU115,"Осуществляется",1),SUBSTITUTE(BU115,"Не осуществляется",0))</f>
        <v>1</v>
      </c>
      <c r="BW115" s="10" t="s">
        <v>384</v>
      </c>
      <c r="BX115" s="50" t="str">
        <f>IF(BW115="Осуществляется",SUBSTITUTE(BW115,"Осуществляется",1),SUBSTITUTE(BW115,"Не осуществляется",0))</f>
        <v>1</v>
      </c>
      <c r="BY115" s="10" t="s">
        <v>384</v>
      </c>
      <c r="BZ115" s="50" t="str">
        <f>IF(BY115="Осуществляется",SUBSTITUTE(BY115,"Осуществляется",1),SUBSTITUTE(BY115,"Не осуществляется",0))</f>
        <v>1</v>
      </c>
      <c r="CA115" s="10" t="s">
        <v>385</v>
      </c>
      <c r="CB115" s="50" t="str">
        <f>IF(CA115="Осуществляется",SUBSTITUTE(CA115,"Осуществляется",1),SUBSTITUTE(CA115,"Не осуществляется",0))</f>
        <v>0</v>
      </c>
      <c r="CC115" s="10" t="s">
        <v>385</v>
      </c>
      <c r="CD115" s="50" t="str">
        <f>IF(CC115="Осуществляется",SUBSTITUTE(CC115,"Осуществляется",1),SUBSTITUTE(CC115,"Не осуществляется",0))</f>
        <v>0</v>
      </c>
      <c r="CE115" s="10" t="s">
        <v>422</v>
      </c>
      <c r="CF115" s="50" t="str">
        <f t="shared" si="136"/>
        <v>1</v>
      </c>
      <c r="CG115" s="18">
        <f t="shared" si="135"/>
        <v>45</v>
      </c>
    </row>
    <row r="116" spans="1:86" s="44" customFormat="1" ht="34.15" customHeight="1" x14ac:dyDescent="0.2">
      <c r="A116" s="34">
        <v>109</v>
      </c>
      <c r="B116" s="43" t="s">
        <v>92</v>
      </c>
      <c r="C116" s="23">
        <v>4274.5</v>
      </c>
      <c r="D116" s="23">
        <v>0</v>
      </c>
      <c r="E116" s="23">
        <v>4383.1000000000004</v>
      </c>
      <c r="F116" s="23">
        <v>0</v>
      </c>
      <c r="G116" s="37">
        <f t="shared" si="101"/>
        <v>98</v>
      </c>
      <c r="H116" s="37">
        <f t="shared" si="102"/>
        <v>5</v>
      </c>
      <c r="I116" s="9" t="s">
        <v>378</v>
      </c>
      <c r="J116" s="50" t="str">
        <f t="shared" si="134"/>
        <v>1</v>
      </c>
      <c r="K116" s="23">
        <v>1591</v>
      </c>
      <c r="L116" s="23">
        <v>2505.1</v>
      </c>
      <c r="M116" s="37">
        <f t="shared" si="103"/>
        <v>57</v>
      </c>
      <c r="N116" s="37">
        <f t="shared" si="104"/>
        <v>0</v>
      </c>
      <c r="O116" s="8">
        <v>4163.2</v>
      </c>
      <c r="P116" s="8">
        <v>3759.9</v>
      </c>
      <c r="Q116" s="39">
        <f t="shared" si="105"/>
        <v>11</v>
      </c>
      <c r="R116" s="37">
        <f t="shared" si="106"/>
        <v>4</v>
      </c>
      <c r="S116" s="8">
        <v>0</v>
      </c>
      <c r="T116" s="37">
        <f t="shared" si="107"/>
        <v>1</v>
      </c>
      <c r="U116" s="8" t="s">
        <v>381</v>
      </c>
      <c r="V116" s="37" t="str">
        <f t="shared" si="108"/>
        <v>0</v>
      </c>
      <c r="W116" s="8">
        <v>1970.4</v>
      </c>
      <c r="X116" s="8">
        <v>4702.1000000000004</v>
      </c>
      <c r="Y116" s="37">
        <f t="shared" si="109"/>
        <v>42</v>
      </c>
      <c r="Z116" s="37">
        <f t="shared" si="110"/>
        <v>1</v>
      </c>
      <c r="AA116" s="8">
        <v>0</v>
      </c>
      <c r="AB116" s="8">
        <v>4013.4</v>
      </c>
      <c r="AC116" s="38">
        <f t="shared" si="111"/>
        <v>0</v>
      </c>
      <c r="AD116" s="37">
        <f t="shared" si="112"/>
        <v>2</v>
      </c>
      <c r="AE116" s="23">
        <v>0</v>
      </c>
      <c r="AF116" s="37">
        <f t="shared" si="113"/>
        <v>1</v>
      </c>
      <c r="AG116" s="8">
        <v>1720</v>
      </c>
      <c r="AH116" s="8">
        <v>3599</v>
      </c>
      <c r="AI116" s="8">
        <v>2505.1</v>
      </c>
      <c r="AJ116" s="8">
        <v>1628.5</v>
      </c>
      <c r="AK116" s="41">
        <f t="shared" si="114"/>
        <v>0</v>
      </c>
      <c r="AL116" s="41">
        <f t="shared" si="115"/>
        <v>3</v>
      </c>
      <c r="AM116" s="10" t="s">
        <v>378</v>
      </c>
      <c r="AN116" s="37" t="str">
        <f t="shared" si="116"/>
        <v>1</v>
      </c>
      <c r="AO116" s="10" t="s">
        <v>380</v>
      </c>
      <c r="AP116" s="37" t="str">
        <f t="shared" si="117"/>
        <v>1</v>
      </c>
      <c r="AQ116" s="23">
        <v>812.5</v>
      </c>
      <c r="AR116" s="23">
        <v>995.4</v>
      </c>
      <c r="AS116" s="23">
        <v>692.1</v>
      </c>
      <c r="AT116" s="23">
        <v>1190.4000000000001</v>
      </c>
      <c r="AU116" s="40">
        <f t="shared" si="118"/>
        <v>43</v>
      </c>
      <c r="AV116" s="37">
        <f t="shared" si="119"/>
        <v>1</v>
      </c>
      <c r="AW116" s="10" t="s">
        <v>381</v>
      </c>
      <c r="AX116" s="37" t="str">
        <f t="shared" si="120"/>
        <v>1</v>
      </c>
      <c r="AY116" s="8">
        <v>4798.5</v>
      </c>
      <c r="AZ116" s="8">
        <v>0</v>
      </c>
      <c r="BA116" s="8">
        <v>4013.4</v>
      </c>
      <c r="BB116" s="37">
        <f t="shared" si="121"/>
        <v>120</v>
      </c>
      <c r="BC116" s="37">
        <f t="shared" si="122"/>
        <v>3</v>
      </c>
      <c r="BD116" s="8" t="s">
        <v>381</v>
      </c>
      <c r="BE116" s="37" t="str">
        <f t="shared" si="123"/>
        <v>1</v>
      </c>
      <c r="BF116" s="8">
        <v>0</v>
      </c>
      <c r="BG116" s="8">
        <v>2505.1</v>
      </c>
      <c r="BH116" s="37">
        <f t="shared" si="124"/>
        <v>0</v>
      </c>
      <c r="BI116" s="37">
        <f t="shared" si="125"/>
        <v>5</v>
      </c>
      <c r="BJ116" s="23">
        <v>0</v>
      </c>
      <c r="BK116" s="23">
        <v>3917</v>
      </c>
      <c r="BL116" s="1">
        <f t="shared" si="126"/>
        <v>0</v>
      </c>
      <c r="BM116" s="37">
        <f t="shared" si="127"/>
        <v>5</v>
      </c>
      <c r="BN116" s="23">
        <v>0</v>
      </c>
      <c r="BO116" s="23">
        <v>503.39999999999986</v>
      </c>
      <c r="BP116" s="23">
        <v>272.60000000000014</v>
      </c>
      <c r="BQ116" s="23">
        <v>2001.7</v>
      </c>
      <c r="BR116" s="23">
        <v>1697.8</v>
      </c>
      <c r="BS116" s="37">
        <f t="shared" si="128"/>
        <v>0</v>
      </c>
      <c r="BT116" s="37">
        <f t="shared" si="129"/>
        <v>2</v>
      </c>
      <c r="BU116" s="10" t="s">
        <v>384</v>
      </c>
      <c r="BV116" s="50" t="str">
        <f t="shared" si="137"/>
        <v>1</v>
      </c>
      <c r="BW116" s="10" t="s">
        <v>384</v>
      </c>
      <c r="BX116" s="50" t="str">
        <f t="shared" si="130"/>
        <v>1</v>
      </c>
      <c r="BY116" s="10" t="s">
        <v>384</v>
      </c>
      <c r="BZ116" s="50" t="str">
        <f t="shared" si="131"/>
        <v>1</v>
      </c>
      <c r="CA116" s="10" t="s">
        <v>385</v>
      </c>
      <c r="CB116" s="50" t="str">
        <f t="shared" si="132"/>
        <v>0</v>
      </c>
      <c r="CC116" s="10" t="s">
        <v>385</v>
      </c>
      <c r="CD116" s="50" t="str">
        <f t="shared" si="133"/>
        <v>0</v>
      </c>
      <c r="CE116" s="10" t="s">
        <v>422</v>
      </c>
      <c r="CF116" s="50" t="str">
        <f t="shared" si="136"/>
        <v>1</v>
      </c>
      <c r="CG116" s="18">
        <f t="shared" si="135"/>
        <v>42</v>
      </c>
    </row>
    <row r="117" spans="1:86" s="44" customFormat="1" ht="34.15" customHeight="1" x14ac:dyDescent="0.2">
      <c r="A117" s="34">
        <v>110</v>
      </c>
      <c r="B117" s="43" t="s">
        <v>93</v>
      </c>
      <c r="C117" s="23">
        <v>3427.5</v>
      </c>
      <c r="D117" s="23">
        <v>0</v>
      </c>
      <c r="E117" s="23">
        <v>3520.5</v>
      </c>
      <c r="F117" s="23">
        <v>0</v>
      </c>
      <c r="G117" s="37">
        <f t="shared" si="101"/>
        <v>97</v>
      </c>
      <c r="H117" s="37">
        <f t="shared" si="102"/>
        <v>5</v>
      </c>
      <c r="I117" s="9" t="s">
        <v>378</v>
      </c>
      <c r="J117" s="50" t="str">
        <f t="shared" si="134"/>
        <v>1</v>
      </c>
      <c r="K117" s="23">
        <v>630.5</v>
      </c>
      <c r="L117" s="23">
        <v>780.7</v>
      </c>
      <c r="M117" s="37">
        <f t="shared" si="103"/>
        <v>24</v>
      </c>
      <c r="N117" s="37">
        <f t="shared" si="104"/>
        <v>2</v>
      </c>
      <c r="O117" s="8">
        <v>3378.8</v>
      </c>
      <c r="P117" s="8">
        <v>2744.4</v>
      </c>
      <c r="Q117" s="39">
        <f t="shared" si="105"/>
        <v>23</v>
      </c>
      <c r="R117" s="37">
        <f t="shared" si="106"/>
        <v>2</v>
      </c>
      <c r="S117" s="8">
        <v>0</v>
      </c>
      <c r="T117" s="37">
        <f t="shared" si="107"/>
        <v>1</v>
      </c>
      <c r="U117" s="8" t="s">
        <v>381</v>
      </c>
      <c r="V117" s="37" t="str">
        <f t="shared" si="108"/>
        <v>0</v>
      </c>
      <c r="W117" s="8">
        <v>1976.8</v>
      </c>
      <c r="X117" s="8">
        <v>2772.5</v>
      </c>
      <c r="Y117" s="37">
        <f t="shared" si="109"/>
        <v>71</v>
      </c>
      <c r="Z117" s="37">
        <f t="shared" si="110"/>
        <v>0</v>
      </c>
      <c r="AA117" s="8">
        <v>0</v>
      </c>
      <c r="AB117" s="8">
        <v>2385.6</v>
      </c>
      <c r="AC117" s="38">
        <f t="shared" si="111"/>
        <v>0</v>
      </c>
      <c r="AD117" s="37">
        <f t="shared" si="112"/>
        <v>2</v>
      </c>
      <c r="AE117" s="23">
        <v>0</v>
      </c>
      <c r="AF117" s="37">
        <f t="shared" si="113"/>
        <v>1</v>
      </c>
      <c r="AG117" s="8">
        <v>331.7</v>
      </c>
      <c r="AH117" s="8">
        <v>2663.9</v>
      </c>
      <c r="AI117" s="8">
        <v>780.7</v>
      </c>
      <c r="AJ117" s="8">
        <v>687.2</v>
      </c>
      <c r="AK117" s="41">
        <f t="shared" si="114"/>
        <v>0</v>
      </c>
      <c r="AL117" s="41">
        <f t="shared" si="115"/>
        <v>3</v>
      </c>
      <c r="AM117" s="10" t="s">
        <v>378</v>
      </c>
      <c r="AN117" s="37" t="str">
        <f t="shared" si="116"/>
        <v>1</v>
      </c>
      <c r="AO117" s="10" t="s">
        <v>380</v>
      </c>
      <c r="AP117" s="37" t="str">
        <f t="shared" si="117"/>
        <v>1</v>
      </c>
      <c r="AQ117" s="23">
        <v>497.3</v>
      </c>
      <c r="AR117" s="23">
        <v>604</v>
      </c>
      <c r="AS117" s="23">
        <v>525.20000000000005</v>
      </c>
      <c r="AT117" s="23">
        <v>682</v>
      </c>
      <c r="AU117" s="40">
        <f t="shared" si="118"/>
        <v>26</v>
      </c>
      <c r="AV117" s="37">
        <f t="shared" si="119"/>
        <v>3</v>
      </c>
      <c r="AW117" s="10" t="s">
        <v>381</v>
      </c>
      <c r="AX117" s="37" t="str">
        <f t="shared" si="120"/>
        <v>1</v>
      </c>
      <c r="AY117" s="8">
        <v>2834.5</v>
      </c>
      <c r="AZ117" s="8">
        <v>0</v>
      </c>
      <c r="BA117" s="8">
        <v>2385.6</v>
      </c>
      <c r="BB117" s="37">
        <f t="shared" si="121"/>
        <v>119</v>
      </c>
      <c r="BC117" s="37">
        <f t="shared" si="122"/>
        <v>3</v>
      </c>
      <c r="BD117" s="8" t="s">
        <v>381</v>
      </c>
      <c r="BE117" s="37" t="str">
        <f t="shared" si="123"/>
        <v>1</v>
      </c>
      <c r="BF117" s="8">
        <v>0</v>
      </c>
      <c r="BG117" s="8">
        <v>780.7</v>
      </c>
      <c r="BH117" s="37">
        <f t="shared" si="124"/>
        <v>0</v>
      </c>
      <c r="BI117" s="37">
        <f t="shared" si="125"/>
        <v>5</v>
      </c>
      <c r="BJ117" s="23">
        <v>0</v>
      </c>
      <c r="BK117" s="23">
        <v>2323.6</v>
      </c>
      <c r="BL117" s="1">
        <f t="shared" si="126"/>
        <v>0</v>
      </c>
      <c r="BM117" s="37">
        <f t="shared" si="127"/>
        <v>5</v>
      </c>
      <c r="BN117" s="23">
        <v>0</v>
      </c>
      <c r="BO117" s="23">
        <v>93.5</v>
      </c>
      <c r="BP117" s="23">
        <v>422.79999999999995</v>
      </c>
      <c r="BQ117" s="23">
        <v>687.2</v>
      </c>
      <c r="BR117" s="23">
        <v>1554</v>
      </c>
      <c r="BS117" s="37">
        <f t="shared" si="128"/>
        <v>0</v>
      </c>
      <c r="BT117" s="37">
        <f t="shared" si="129"/>
        <v>2</v>
      </c>
      <c r="BU117" s="10" t="s">
        <v>384</v>
      </c>
      <c r="BV117" s="50" t="str">
        <f t="shared" si="137"/>
        <v>1</v>
      </c>
      <c r="BW117" s="10" t="s">
        <v>384</v>
      </c>
      <c r="BX117" s="50" t="str">
        <f t="shared" si="130"/>
        <v>1</v>
      </c>
      <c r="BY117" s="10" t="s">
        <v>384</v>
      </c>
      <c r="BZ117" s="50" t="str">
        <f t="shared" si="131"/>
        <v>1</v>
      </c>
      <c r="CA117" s="10" t="s">
        <v>385</v>
      </c>
      <c r="CB117" s="50" t="str">
        <f t="shared" si="132"/>
        <v>0</v>
      </c>
      <c r="CC117" s="10" t="s">
        <v>385</v>
      </c>
      <c r="CD117" s="50" t="str">
        <f t="shared" si="133"/>
        <v>0</v>
      </c>
      <c r="CE117" s="10" t="s">
        <v>422</v>
      </c>
      <c r="CF117" s="50" t="str">
        <f t="shared" si="136"/>
        <v>1</v>
      </c>
      <c r="CG117" s="18">
        <f t="shared" si="135"/>
        <v>43</v>
      </c>
    </row>
    <row r="118" spans="1:86" s="44" customFormat="1" ht="34.15" customHeight="1" x14ac:dyDescent="0.2">
      <c r="A118" s="34">
        <v>111</v>
      </c>
      <c r="B118" s="43" t="s">
        <v>253</v>
      </c>
      <c r="C118" s="23">
        <v>3439.2</v>
      </c>
      <c r="D118" s="23">
        <v>0</v>
      </c>
      <c r="E118" s="23">
        <v>3525.7</v>
      </c>
      <c r="F118" s="23">
        <v>0</v>
      </c>
      <c r="G118" s="37">
        <f t="shared" si="101"/>
        <v>98</v>
      </c>
      <c r="H118" s="37">
        <f t="shared" si="102"/>
        <v>5</v>
      </c>
      <c r="I118" s="9" t="s">
        <v>378</v>
      </c>
      <c r="J118" s="50" t="str">
        <f t="shared" si="134"/>
        <v>1</v>
      </c>
      <c r="K118" s="23">
        <v>1096</v>
      </c>
      <c r="L118" s="23">
        <v>1268.8</v>
      </c>
      <c r="M118" s="37">
        <f t="shared" si="103"/>
        <v>16</v>
      </c>
      <c r="N118" s="37">
        <f t="shared" si="104"/>
        <v>3</v>
      </c>
      <c r="O118" s="8">
        <v>3389.6</v>
      </c>
      <c r="P118" s="8">
        <v>3207.8</v>
      </c>
      <c r="Q118" s="39">
        <f t="shared" si="105"/>
        <v>6</v>
      </c>
      <c r="R118" s="37">
        <f t="shared" si="106"/>
        <v>5</v>
      </c>
      <c r="S118" s="8">
        <v>0</v>
      </c>
      <c r="T118" s="37">
        <f t="shared" si="107"/>
        <v>1</v>
      </c>
      <c r="U118" s="8" t="s">
        <v>381</v>
      </c>
      <c r="V118" s="37" t="str">
        <f t="shared" si="108"/>
        <v>0</v>
      </c>
      <c r="W118" s="8">
        <v>2010</v>
      </c>
      <c r="X118" s="8">
        <v>4433</v>
      </c>
      <c r="Y118" s="37">
        <f t="shared" si="109"/>
        <v>45</v>
      </c>
      <c r="Z118" s="37">
        <f t="shared" si="110"/>
        <v>1</v>
      </c>
      <c r="AA118" s="8">
        <v>0</v>
      </c>
      <c r="AB118" s="8">
        <v>4393.6000000000004</v>
      </c>
      <c r="AC118" s="38">
        <f t="shared" si="111"/>
        <v>0</v>
      </c>
      <c r="AD118" s="37">
        <f t="shared" si="112"/>
        <v>2</v>
      </c>
      <c r="AE118" s="23">
        <v>0</v>
      </c>
      <c r="AF118" s="37">
        <f t="shared" si="113"/>
        <v>1</v>
      </c>
      <c r="AG118" s="8">
        <v>1197.3</v>
      </c>
      <c r="AH118" s="8">
        <v>3232.2</v>
      </c>
      <c r="AI118" s="8">
        <v>1268.8</v>
      </c>
      <c r="AJ118" s="8">
        <v>1222.2</v>
      </c>
      <c r="AK118" s="41">
        <f t="shared" si="114"/>
        <v>0</v>
      </c>
      <c r="AL118" s="41">
        <f t="shared" si="115"/>
        <v>3</v>
      </c>
      <c r="AM118" s="10" t="s">
        <v>378</v>
      </c>
      <c r="AN118" s="37" t="str">
        <f t="shared" si="116"/>
        <v>1</v>
      </c>
      <c r="AO118" s="10" t="s">
        <v>380</v>
      </c>
      <c r="AP118" s="37" t="str">
        <f t="shared" si="117"/>
        <v>1</v>
      </c>
      <c r="AQ118" s="23">
        <v>634.4</v>
      </c>
      <c r="AR118" s="23">
        <v>899.8</v>
      </c>
      <c r="AS118" s="23">
        <v>468</v>
      </c>
      <c r="AT118" s="23">
        <v>1205.0999999999999</v>
      </c>
      <c r="AU118" s="40">
        <f t="shared" si="118"/>
        <v>81</v>
      </c>
      <c r="AV118" s="37">
        <f t="shared" si="119"/>
        <v>0</v>
      </c>
      <c r="AW118" s="10" t="s">
        <v>381</v>
      </c>
      <c r="AX118" s="37" t="str">
        <f t="shared" si="120"/>
        <v>1</v>
      </c>
      <c r="AY118" s="8">
        <v>4510.1000000000004</v>
      </c>
      <c r="AZ118" s="8">
        <v>0</v>
      </c>
      <c r="BA118" s="8">
        <v>4393.6000000000004</v>
      </c>
      <c r="BB118" s="37">
        <f t="shared" si="121"/>
        <v>103</v>
      </c>
      <c r="BC118" s="37">
        <f t="shared" si="122"/>
        <v>3</v>
      </c>
      <c r="BD118" s="8" t="s">
        <v>381</v>
      </c>
      <c r="BE118" s="37" t="str">
        <f t="shared" si="123"/>
        <v>1</v>
      </c>
      <c r="BF118" s="8">
        <v>0</v>
      </c>
      <c r="BG118" s="8">
        <v>1268.8</v>
      </c>
      <c r="BH118" s="37">
        <f t="shared" si="124"/>
        <v>0</v>
      </c>
      <c r="BI118" s="37">
        <f t="shared" si="125"/>
        <v>5</v>
      </c>
      <c r="BJ118" s="23">
        <v>0</v>
      </c>
      <c r="BK118" s="23">
        <v>4316.5</v>
      </c>
      <c r="BL118" s="1">
        <f t="shared" si="126"/>
        <v>0</v>
      </c>
      <c r="BM118" s="37">
        <f t="shared" si="127"/>
        <v>5</v>
      </c>
      <c r="BN118" s="23">
        <v>0</v>
      </c>
      <c r="BO118" s="23">
        <v>71</v>
      </c>
      <c r="BP118" s="23">
        <v>-85.599999999999909</v>
      </c>
      <c r="BQ118" s="23">
        <v>1197.8</v>
      </c>
      <c r="BR118" s="23">
        <v>2095.6</v>
      </c>
      <c r="BS118" s="37">
        <f t="shared" si="128"/>
        <v>0</v>
      </c>
      <c r="BT118" s="37">
        <f t="shared" si="129"/>
        <v>2</v>
      </c>
      <c r="BU118" s="10" t="s">
        <v>384</v>
      </c>
      <c r="BV118" s="50" t="str">
        <f t="shared" si="137"/>
        <v>1</v>
      </c>
      <c r="BW118" s="10" t="s">
        <v>384</v>
      </c>
      <c r="BX118" s="50" t="str">
        <f t="shared" si="130"/>
        <v>1</v>
      </c>
      <c r="BY118" s="10" t="s">
        <v>384</v>
      </c>
      <c r="BZ118" s="50" t="str">
        <f t="shared" si="131"/>
        <v>1</v>
      </c>
      <c r="CA118" s="10" t="s">
        <v>385</v>
      </c>
      <c r="CB118" s="50" t="str">
        <f t="shared" si="132"/>
        <v>0</v>
      </c>
      <c r="CC118" s="10" t="s">
        <v>385</v>
      </c>
      <c r="CD118" s="50" t="str">
        <f t="shared" si="133"/>
        <v>0</v>
      </c>
      <c r="CE118" s="10" t="s">
        <v>422</v>
      </c>
      <c r="CF118" s="50" t="str">
        <f t="shared" si="136"/>
        <v>1</v>
      </c>
      <c r="CG118" s="18">
        <f t="shared" si="135"/>
        <v>45</v>
      </c>
    </row>
    <row r="119" spans="1:86" s="44" customFormat="1" ht="34.15" customHeight="1" x14ac:dyDescent="0.2">
      <c r="A119" s="34">
        <v>112</v>
      </c>
      <c r="B119" s="43" t="s">
        <v>94</v>
      </c>
      <c r="C119" s="23">
        <v>2377.3000000000002</v>
      </c>
      <c r="D119" s="23">
        <v>0</v>
      </c>
      <c r="E119" s="23">
        <v>2426.9</v>
      </c>
      <c r="F119" s="23">
        <v>0</v>
      </c>
      <c r="G119" s="37">
        <f t="shared" si="101"/>
        <v>98</v>
      </c>
      <c r="H119" s="37">
        <f t="shared" si="102"/>
        <v>5</v>
      </c>
      <c r="I119" s="9" t="s">
        <v>378</v>
      </c>
      <c r="J119" s="50" t="str">
        <f t="shared" si="134"/>
        <v>1</v>
      </c>
      <c r="K119" s="23">
        <v>1542</v>
      </c>
      <c r="L119" s="23">
        <v>1435.7</v>
      </c>
      <c r="M119" s="37">
        <f t="shared" si="103"/>
        <v>7</v>
      </c>
      <c r="N119" s="37">
        <f t="shared" si="104"/>
        <v>5</v>
      </c>
      <c r="O119" s="8">
        <v>2318.1999999999998</v>
      </c>
      <c r="P119" s="8">
        <v>2689.5</v>
      </c>
      <c r="Q119" s="39">
        <f t="shared" si="105"/>
        <v>14</v>
      </c>
      <c r="R119" s="37">
        <f t="shared" si="106"/>
        <v>4</v>
      </c>
      <c r="S119" s="8">
        <v>0</v>
      </c>
      <c r="T119" s="37">
        <f t="shared" si="107"/>
        <v>1</v>
      </c>
      <c r="U119" s="8" t="s">
        <v>381</v>
      </c>
      <c r="V119" s="37" t="str">
        <f t="shared" si="108"/>
        <v>0</v>
      </c>
      <c r="W119" s="8">
        <v>912.1</v>
      </c>
      <c r="X119" s="8">
        <v>2366.6999999999998</v>
      </c>
      <c r="Y119" s="37">
        <f t="shared" si="109"/>
        <v>39</v>
      </c>
      <c r="Z119" s="37">
        <f t="shared" si="110"/>
        <v>1</v>
      </c>
      <c r="AA119" s="8">
        <v>0</v>
      </c>
      <c r="AB119" s="8">
        <v>2560.9</v>
      </c>
      <c r="AC119" s="38">
        <f t="shared" si="111"/>
        <v>0</v>
      </c>
      <c r="AD119" s="37">
        <f t="shared" si="112"/>
        <v>2</v>
      </c>
      <c r="AE119" s="23">
        <v>0</v>
      </c>
      <c r="AF119" s="37">
        <f t="shared" si="113"/>
        <v>1</v>
      </c>
      <c r="AG119" s="8">
        <v>1581.6</v>
      </c>
      <c r="AH119" s="8">
        <v>2606.4</v>
      </c>
      <c r="AI119" s="8">
        <v>1435.7</v>
      </c>
      <c r="AJ119" s="8">
        <v>1694.3</v>
      </c>
      <c r="AK119" s="41">
        <f t="shared" si="114"/>
        <v>0</v>
      </c>
      <c r="AL119" s="41">
        <f t="shared" si="115"/>
        <v>3</v>
      </c>
      <c r="AM119" s="10" t="s">
        <v>378</v>
      </c>
      <c r="AN119" s="37" t="str">
        <f t="shared" si="116"/>
        <v>1</v>
      </c>
      <c r="AO119" s="10" t="s">
        <v>380</v>
      </c>
      <c r="AP119" s="37" t="str">
        <f t="shared" si="117"/>
        <v>1</v>
      </c>
      <c r="AQ119" s="23">
        <v>572.9</v>
      </c>
      <c r="AR119" s="23">
        <v>608.79999999999995</v>
      </c>
      <c r="AS119" s="23">
        <v>613.1</v>
      </c>
      <c r="AT119" s="23">
        <v>698.9</v>
      </c>
      <c r="AU119" s="40">
        <f t="shared" si="118"/>
        <v>17</v>
      </c>
      <c r="AV119" s="37">
        <f t="shared" si="119"/>
        <v>4</v>
      </c>
      <c r="AW119" s="10" t="s">
        <v>381</v>
      </c>
      <c r="AX119" s="37" t="str">
        <f t="shared" si="120"/>
        <v>1</v>
      </c>
      <c r="AY119" s="8">
        <v>2414.9</v>
      </c>
      <c r="AZ119" s="8">
        <v>146</v>
      </c>
      <c r="BA119" s="8">
        <v>2560.9</v>
      </c>
      <c r="BB119" s="37">
        <f t="shared" si="121"/>
        <v>100</v>
      </c>
      <c r="BC119" s="37">
        <f t="shared" si="122"/>
        <v>3</v>
      </c>
      <c r="BD119" s="8" t="s">
        <v>381</v>
      </c>
      <c r="BE119" s="37" t="str">
        <f t="shared" si="123"/>
        <v>1</v>
      </c>
      <c r="BF119" s="8">
        <v>0</v>
      </c>
      <c r="BG119" s="8">
        <v>1435.7</v>
      </c>
      <c r="BH119" s="37">
        <f t="shared" si="124"/>
        <v>0</v>
      </c>
      <c r="BI119" s="37">
        <f t="shared" si="125"/>
        <v>5</v>
      </c>
      <c r="BJ119" s="23">
        <v>0</v>
      </c>
      <c r="BK119" s="23">
        <v>2512.6999999999998</v>
      </c>
      <c r="BL119" s="1">
        <f t="shared" si="126"/>
        <v>0</v>
      </c>
      <c r="BM119" s="37">
        <f t="shared" si="127"/>
        <v>5</v>
      </c>
      <c r="BN119" s="23">
        <v>0</v>
      </c>
      <c r="BO119" s="23">
        <v>45.900000000000091</v>
      </c>
      <c r="BP119" s="23">
        <v>428.5</v>
      </c>
      <c r="BQ119" s="23">
        <v>1389.8</v>
      </c>
      <c r="BR119" s="23">
        <v>483.6</v>
      </c>
      <c r="BS119" s="37">
        <f t="shared" si="128"/>
        <v>0</v>
      </c>
      <c r="BT119" s="37">
        <f t="shared" si="129"/>
        <v>2</v>
      </c>
      <c r="BU119" s="10" t="s">
        <v>384</v>
      </c>
      <c r="BV119" s="50" t="str">
        <f t="shared" si="137"/>
        <v>1</v>
      </c>
      <c r="BW119" s="10" t="s">
        <v>384</v>
      </c>
      <c r="BX119" s="50" t="str">
        <f t="shared" si="130"/>
        <v>1</v>
      </c>
      <c r="BY119" s="10" t="s">
        <v>384</v>
      </c>
      <c r="BZ119" s="50" t="str">
        <f t="shared" si="131"/>
        <v>1</v>
      </c>
      <c r="CA119" s="10" t="s">
        <v>385</v>
      </c>
      <c r="CB119" s="50" t="str">
        <f t="shared" si="132"/>
        <v>0</v>
      </c>
      <c r="CC119" s="10" t="s">
        <v>385</v>
      </c>
      <c r="CD119" s="50" t="str">
        <f t="shared" si="133"/>
        <v>0</v>
      </c>
      <c r="CE119" s="10" t="s">
        <v>422</v>
      </c>
      <c r="CF119" s="50" t="str">
        <f t="shared" si="136"/>
        <v>1</v>
      </c>
      <c r="CG119" s="18">
        <f t="shared" si="135"/>
        <v>50</v>
      </c>
    </row>
    <row r="120" spans="1:86" s="44" customFormat="1" ht="34.15" customHeight="1" x14ac:dyDescent="0.2">
      <c r="A120" s="34">
        <v>119</v>
      </c>
      <c r="B120" s="43" t="s">
        <v>95</v>
      </c>
      <c r="C120" s="23">
        <v>1758.5</v>
      </c>
      <c r="D120" s="23">
        <v>0</v>
      </c>
      <c r="E120" s="23">
        <v>1867.1</v>
      </c>
      <c r="F120" s="23">
        <v>0</v>
      </c>
      <c r="G120" s="37">
        <f>ROUND((C120-D120)/(E120-F120)*100,0)</f>
        <v>94</v>
      </c>
      <c r="H120" s="37">
        <f>IF(G120&lt;51,0,IF(G120&lt;61,1,IF(G120&lt;71,2,IF(G120&lt;81,3,IF(G120&lt;90,4,5)))))</f>
        <v>5</v>
      </c>
      <c r="I120" s="9" t="s">
        <v>378</v>
      </c>
      <c r="J120" s="50" t="str">
        <f>IF(I120="Да",SUBSTITUTE(I120,"Да",1),SUBSTITUTE(I120,"Нет",0))</f>
        <v>1</v>
      </c>
      <c r="K120" s="23">
        <v>1260</v>
      </c>
      <c r="L120" s="23">
        <v>1875.4</v>
      </c>
      <c r="M120" s="37">
        <f>ROUND(ABS(L120-K120)/K120*100,0)</f>
        <v>49</v>
      </c>
      <c r="N120" s="37">
        <f>IF(M120&gt;30,0,IF(M120&gt;25,1,IF(M120&gt;20,2,IF(M120&gt;15,3,IF(M120&gt;10,4,5)))))</f>
        <v>0</v>
      </c>
      <c r="O120" s="8">
        <v>1692</v>
      </c>
      <c r="P120" s="8">
        <v>1533.3</v>
      </c>
      <c r="Q120" s="39">
        <f>ROUND(ABS(O120-P120)/P120*100,0)</f>
        <v>10</v>
      </c>
      <c r="R120" s="37">
        <f>IF(Q120&gt;30,0,IF(Q120&gt;25,1,IF(Q120&gt;20,2,IF(Q120&gt;15,3,IF(Q120&gt;10,4,5)))))</f>
        <v>5</v>
      </c>
      <c r="S120" s="8">
        <v>0</v>
      </c>
      <c r="T120" s="37">
        <f>IF(S120&gt;0,0,1)</f>
        <v>1</v>
      </c>
      <c r="U120" s="8" t="s">
        <v>381</v>
      </c>
      <c r="V120" s="37" t="str">
        <f>IF(U120="Имеется",SUBSTITUTE(U120,"Имеется",1),SUBSTITUTE(U120,"Не имеется",0))</f>
        <v>0</v>
      </c>
      <c r="W120" s="8">
        <v>72.900000000000006</v>
      </c>
      <c r="X120" s="8">
        <v>1991.7</v>
      </c>
      <c r="Y120" s="37">
        <f>ROUND(W120/X120*100,0)</f>
        <v>4</v>
      </c>
      <c r="Z120" s="37">
        <f>IF(Y120&gt;50,0,IF(Y120&gt;20,1,IF(Y120&gt;5,2,3)))</f>
        <v>3</v>
      </c>
      <c r="AA120" s="8">
        <v>0</v>
      </c>
      <c r="AB120" s="8">
        <v>1529</v>
      </c>
      <c r="AC120" s="38">
        <f>ROUND(AA120/AB120*100,1)</f>
        <v>0</v>
      </c>
      <c r="AD120" s="37">
        <f>IF(AC120=0,2,IF(AC120&gt;0.1,0,1))</f>
        <v>2</v>
      </c>
      <c r="AE120" s="23">
        <v>0</v>
      </c>
      <c r="AF120" s="37">
        <f>IF(AE120=0,1,0)</f>
        <v>1</v>
      </c>
      <c r="AG120" s="8">
        <v>1341.7</v>
      </c>
      <c r="AH120" s="8">
        <v>1460.1</v>
      </c>
      <c r="AI120" s="8">
        <v>1875.4</v>
      </c>
      <c r="AJ120" s="8">
        <v>1387.2</v>
      </c>
      <c r="AK120" s="41">
        <f>ROUND(IF(AG120&lt;AH120,0,IF((AG120-AH120)&lt;(AI120-AJ120),0,((AG120-AH120)-(AI120-AJ120))/AG120*100)),0)</f>
        <v>0</v>
      </c>
      <c r="AL120" s="41">
        <f>IF(AK120&gt;5,0,IF(AK120&gt;3,1,IF(AK120&gt;0,2,3)))</f>
        <v>3</v>
      </c>
      <c r="AM120" s="10" t="s">
        <v>378</v>
      </c>
      <c r="AN120" s="37" t="str">
        <f>IF(AM120="Да",SUBSTITUTE(AM120,"Да",1),SUBSTITUTE(AM120,"Нет",0))</f>
        <v>1</v>
      </c>
      <c r="AO120" s="10" t="s">
        <v>380</v>
      </c>
      <c r="AP120" s="37" t="str">
        <f>IF(AO120="Имеется",SUBSTITUTE(AO120,"Имеется",1),IF(AO120="Нет учреждений, которым доводится мун. задание",SUBSTITUTE(AO120,"Нет учреждений, которым доводится мун. задание",1),SUBSTITUTE(AO120,"Не имеется",0)))</f>
        <v>1</v>
      </c>
      <c r="AQ120" s="23">
        <v>256.60000000000002</v>
      </c>
      <c r="AR120" s="23">
        <v>401.8</v>
      </c>
      <c r="AS120" s="23">
        <v>380.8</v>
      </c>
      <c r="AT120" s="23">
        <v>375.4</v>
      </c>
      <c r="AU120" s="40">
        <f>ROUND(ABS(AT120/((AQ120+AR120+AS120)/3)-1)*100,0)</f>
        <v>8</v>
      </c>
      <c r="AV120" s="37">
        <f>IF(AU120&gt;50,0,IF(AU120&gt;40,1,IF(AU120&gt;30,2,IF(AU120&gt;20,3,IF(AU120&gt;10,4,5)))))</f>
        <v>5</v>
      </c>
      <c r="AW120" s="10" t="s">
        <v>381</v>
      </c>
      <c r="AX120" s="37" t="str">
        <f>IF(AW120="Не имеется",SUBSTITUTE(AW120,"Не имеется",1),SUBSTITUTE(AW120,"Имеется",0))</f>
        <v>1</v>
      </c>
      <c r="AY120" s="8">
        <v>2062.6999999999998</v>
      </c>
      <c r="AZ120" s="8">
        <v>0</v>
      </c>
      <c r="BA120" s="8">
        <v>1529</v>
      </c>
      <c r="BB120" s="37">
        <f>ROUND((AY120+AZ120)/BA120*100,0)</f>
        <v>135</v>
      </c>
      <c r="BC120" s="37">
        <f>IF(BB120&lt;90,0,IF(BB120&lt;95,1,IF(BB120&lt;100,2,3)))</f>
        <v>3</v>
      </c>
      <c r="BD120" s="8" t="s">
        <v>381</v>
      </c>
      <c r="BE120" s="37" t="str">
        <f>IF(BD120="Не имеется",SUBSTITUTE(BD120,"Не имеется",1),SUBSTITUTE(BD120,"Имеется",0))</f>
        <v>1</v>
      </c>
      <c r="BF120" s="8">
        <v>0</v>
      </c>
      <c r="BG120" s="8">
        <v>1875.4</v>
      </c>
      <c r="BH120" s="37">
        <f>ROUND(BF120/BG120*100,0)</f>
        <v>0</v>
      </c>
      <c r="BI120" s="37">
        <f>IF(BH120&gt;50,0,IF(BH120&gt;40,1,IF(BH120&gt;30,2,IF(BH120&gt;20,3,IF(BH120&gt;10,4,5)))))</f>
        <v>5</v>
      </c>
      <c r="BJ120" s="23">
        <v>0</v>
      </c>
      <c r="BK120" s="23">
        <v>1458</v>
      </c>
      <c r="BL120" s="1">
        <f>ROUND(BJ120/BK120*100,0)</f>
        <v>0</v>
      </c>
      <c r="BM120" s="37">
        <f>IF(BL120&gt;15,0,IF(BL120&gt;12,1,IF(BL120&gt;9,2,IF(BL120&gt;6,3,IF(BL120&gt;3,4,5)))))</f>
        <v>5</v>
      </c>
      <c r="BN120" s="23">
        <v>0</v>
      </c>
      <c r="BO120" s="23">
        <v>203.90000000000009</v>
      </c>
      <c r="BP120" s="23">
        <v>43.300000000000004</v>
      </c>
      <c r="BQ120" s="23">
        <v>1671.5</v>
      </c>
      <c r="BR120" s="23">
        <v>29.6</v>
      </c>
      <c r="BS120" s="37">
        <f t="shared" si="128"/>
        <v>0</v>
      </c>
      <c r="BT120" s="37">
        <f>IF(BS120&gt;5,0,IF(BS120&gt;0,1,2))</f>
        <v>2</v>
      </c>
      <c r="BU120" s="10" t="s">
        <v>384</v>
      </c>
      <c r="BV120" s="50" t="str">
        <f>IF(BU120="Осуществляется",SUBSTITUTE(BU120,"Осуществляется",1),SUBSTITUTE(BU120,"Не осуществляется",0))</f>
        <v>1</v>
      </c>
      <c r="BW120" s="10" t="s">
        <v>384</v>
      </c>
      <c r="BX120" s="50" t="str">
        <f>IF(BW120="Осуществляется",SUBSTITUTE(BW120,"Осуществляется",1),SUBSTITUTE(BW120,"Не осуществляется",0))</f>
        <v>1</v>
      </c>
      <c r="BY120" s="10" t="s">
        <v>384</v>
      </c>
      <c r="BZ120" s="50" t="str">
        <f>IF(BY120="Осуществляется",SUBSTITUTE(BY120,"Осуществляется",1),SUBSTITUTE(BY120,"Не осуществляется",0))</f>
        <v>1</v>
      </c>
      <c r="CA120" s="10" t="s">
        <v>385</v>
      </c>
      <c r="CB120" s="50" t="str">
        <f>IF(CA120="Осуществляется",SUBSTITUTE(CA120,"Осуществляется",1),SUBSTITUTE(CA120,"Не осуществляется",0))</f>
        <v>0</v>
      </c>
      <c r="CC120" s="10" t="s">
        <v>385</v>
      </c>
      <c r="CD120" s="50" t="str">
        <f>IF(CC120="Осуществляется",SUBSTITUTE(CC120,"Осуществляется",1),SUBSTITUTE(CC120,"Не осуществляется",0))</f>
        <v>0</v>
      </c>
      <c r="CE120" s="10" t="s">
        <v>422</v>
      </c>
      <c r="CF120" s="50" t="str">
        <f t="shared" si="136"/>
        <v>1</v>
      </c>
      <c r="CG120" s="18">
        <f t="shared" si="135"/>
        <v>49</v>
      </c>
    </row>
    <row r="121" spans="1:86" s="44" customFormat="1" ht="34.15" customHeight="1" x14ac:dyDescent="0.2">
      <c r="A121" s="34">
        <v>113</v>
      </c>
      <c r="B121" s="43" t="s">
        <v>99</v>
      </c>
      <c r="C121" s="23">
        <v>2187.1</v>
      </c>
      <c r="D121" s="23">
        <v>0</v>
      </c>
      <c r="E121" s="23">
        <v>2220.1999999999998</v>
      </c>
      <c r="F121" s="23">
        <v>0</v>
      </c>
      <c r="G121" s="37">
        <f t="shared" si="101"/>
        <v>99</v>
      </c>
      <c r="H121" s="37">
        <f t="shared" si="102"/>
        <v>5</v>
      </c>
      <c r="I121" s="9" t="s">
        <v>378</v>
      </c>
      <c r="J121" s="50" t="str">
        <f t="shared" si="134"/>
        <v>1</v>
      </c>
      <c r="K121" s="23">
        <v>973</v>
      </c>
      <c r="L121" s="23">
        <v>1077.5999999999999</v>
      </c>
      <c r="M121" s="37">
        <f t="shared" si="103"/>
        <v>11</v>
      </c>
      <c r="N121" s="37">
        <f t="shared" si="104"/>
        <v>4</v>
      </c>
      <c r="O121" s="8">
        <v>2148.6</v>
      </c>
      <c r="P121" s="8">
        <v>1994</v>
      </c>
      <c r="Q121" s="39">
        <f t="shared" si="105"/>
        <v>8</v>
      </c>
      <c r="R121" s="37">
        <f t="shared" si="106"/>
        <v>5</v>
      </c>
      <c r="S121" s="8">
        <v>0</v>
      </c>
      <c r="T121" s="37">
        <f t="shared" si="107"/>
        <v>1</v>
      </c>
      <c r="U121" s="8" t="s">
        <v>381</v>
      </c>
      <c r="V121" s="37" t="str">
        <f t="shared" si="108"/>
        <v>0</v>
      </c>
      <c r="W121" s="8">
        <v>969.3</v>
      </c>
      <c r="X121" s="8">
        <v>2098.9</v>
      </c>
      <c r="Y121" s="37">
        <f t="shared" si="109"/>
        <v>46</v>
      </c>
      <c r="Z121" s="37">
        <f t="shared" si="110"/>
        <v>1</v>
      </c>
      <c r="AA121" s="8">
        <v>0</v>
      </c>
      <c r="AB121" s="8">
        <v>2015.2</v>
      </c>
      <c r="AC121" s="38">
        <f t="shared" si="111"/>
        <v>0</v>
      </c>
      <c r="AD121" s="37">
        <f t="shared" si="112"/>
        <v>2</v>
      </c>
      <c r="AE121" s="23">
        <v>0</v>
      </c>
      <c r="AF121" s="37">
        <f t="shared" si="113"/>
        <v>1</v>
      </c>
      <c r="AG121" s="8">
        <v>962.7</v>
      </c>
      <c r="AH121" s="8">
        <v>1992</v>
      </c>
      <c r="AI121" s="8">
        <v>1077.5999999999999</v>
      </c>
      <c r="AJ121" s="8">
        <v>1022.6</v>
      </c>
      <c r="AK121" s="41">
        <f t="shared" si="114"/>
        <v>0</v>
      </c>
      <c r="AL121" s="41">
        <f t="shared" si="115"/>
        <v>3</v>
      </c>
      <c r="AM121" s="10" t="s">
        <v>378</v>
      </c>
      <c r="AN121" s="37" t="str">
        <f t="shared" si="116"/>
        <v>1</v>
      </c>
      <c r="AO121" s="10" t="s">
        <v>380</v>
      </c>
      <c r="AP121" s="37" t="str">
        <f t="shared" si="117"/>
        <v>1</v>
      </c>
      <c r="AQ121" s="23">
        <v>368.4</v>
      </c>
      <c r="AR121" s="23">
        <v>508</v>
      </c>
      <c r="AS121" s="23">
        <v>406.1</v>
      </c>
      <c r="AT121" s="23">
        <v>649.5</v>
      </c>
      <c r="AU121" s="40">
        <f t="shared" si="118"/>
        <v>52</v>
      </c>
      <c r="AV121" s="37">
        <f t="shared" si="119"/>
        <v>0</v>
      </c>
      <c r="AW121" s="10" t="s">
        <v>381</v>
      </c>
      <c r="AX121" s="37" t="str">
        <f t="shared" si="120"/>
        <v>1</v>
      </c>
      <c r="AY121" s="8">
        <v>2130.1999999999998</v>
      </c>
      <c r="AZ121" s="8">
        <v>0</v>
      </c>
      <c r="BA121" s="8">
        <v>2015.2</v>
      </c>
      <c r="BB121" s="37">
        <f t="shared" si="121"/>
        <v>106</v>
      </c>
      <c r="BC121" s="37">
        <f t="shared" si="122"/>
        <v>3</v>
      </c>
      <c r="BD121" s="8" t="s">
        <v>381</v>
      </c>
      <c r="BE121" s="37" t="str">
        <f t="shared" si="123"/>
        <v>1</v>
      </c>
      <c r="BF121" s="8">
        <v>0</v>
      </c>
      <c r="BG121" s="8">
        <v>1077.5999999999999</v>
      </c>
      <c r="BH121" s="37">
        <f t="shared" si="124"/>
        <v>0</v>
      </c>
      <c r="BI121" s="37">
        <f t="shared" si="125"/>
        <v>5</v>
      </c>
      <c r="BJ121" s="23">
        <v>0</v>
      </c>
      <c r="BK121" s="23">
        <v>1983.9</v>
      </c>
      <c r="BL121" s="1">
        <f t="shared" si="126"/>
        <v>0</v>
      </c>
      <c r="BM121" s="37">
        <f t="shared" si="127"/>
        <v>5</v>
      </c>
      <c r="BN121" s="23">
        <v>0</v>
      </c>
      <c r="BO121" s="23">
        <v>124.59999999999991</v>
      </c>
      <c r="BP121" s="23">
        <v>405.5</v>
      </c>
      <c r="BQ121" s="23">
        <v>953</v>
      </c>
      <c r="BR121" s="23">
        <v>563.79999999999995</v>
      </c>
      <c r="BS121" s="37">
        <f t="shared" si="128"/>
        <v>0</v>
      </c>
      <c r="BT121" s="37">
        <f t="shared" si="129"/>
        <v>2</v>
      </c>
      <c r="BU121" s="10" t="s">
        <v>384</v>
      </c>
      <c r="BV121" s="50" t="str">
        <f t="shared" si="137"/>
        <v>1</v>
      </c>
      <c r="BW121" s="10" t="s">
        <v>384</v>
      </c>
      <c r="BX121" s="50" t="str">
        <f t="shared" si="130"/>
        <v>1</v>
      </c>
      <c r="BY121" s="10" t="s">
        <v>384</v>
      </c>
      <c r="BZ121" s="50" t="str">
        <f t="shared" si="131"/>
        <v>1</v>
      </c>
      <c r="CA121" s="10" t="s">
        <v>385</v>
      </c>
      <c r="CB121" s="50" t="str">
        <f t="shared" si="132"/>
        <v>0</v>
      </c>
      <c r="CC121" s="10" t="s">
        <v>385</v>
      </c>
      <c r="CD121" s="50" t="str">
        <f t="shared" si="133"/>
        <v>0</v>
      </c>
      <c r="CE121" s="10" t="s">
        <v>422</v>
      </c>
      <c r="CF121" s="50" t="str">
        <f t="shared" si="136"/>
        <v>1</v>
      </c>
      <c r="CG121" s="18">
        <f t="shared" si="135"/>
        <v>46</v>
      </c>
    </row>
    <row r="122" spans="1:86" s="44" customFormat="1" ht="34.15" customHeight="1" x14ac:dyDescent="0.2">
      <c r="A122" s="34">
        <v>114</v>
      </c>
      <c r="B122" s="43" t="s">
        <v>98</v>
      </c>
      <c r="C122" s="23">
        <v>4182.2</v>
      </c>
      <c r="D122" s="23">
        <v>0</v>
      </c>
      <c r="E122" s="23">
        <v>4290.8</v>
      </c>
      <c r="F122" s="23">
        <v>0</v>
      </c>
      <c r="G122" s="37">
        <f t="shared" si="101"/>
        <v>97</v>
      </c>
      <c r="H122" s="37">
        <f t="shared" si="102"/>
        <v>5</v>
      </c>
      <c r="I122" s="9" t="s">
        <v>378</v>
      </c>
      <c r="J122" s="50" t="str">
        <f t="shared" si="134"/>
        <v>1</v>
      </c>
      <c r="K122" s="23">
        <v>1526</v>
      </c>
      <c r="L122" s="23">
        <v>1887.1</v>
      </c>
      <c r="M122" s="37">
        <f t="shared" si="103"/>
        <v>24</v>
      </c>
      <c r="N122" s="37">
        <f t="shared" si="104"/>
        <v>2</v>
      </c>
      <c r="O122" s="8">
        <v>4105.7</v>
      </c>
      <c r="P122" s="8">
        <v>3574.1</v>
      </c>
      <c r="Q122" s="39">
        <f t="shared" si="105"/>
        <v>15</v>
      </c>
      <c r="R122" s="37">
        <f t="shared" si="106"/>
        <v>4</v>
      </c>
      <c r="S122" s="8">
        <v>0</v>
      </c>
      <c r="T122" s="37">
        <f t="shared" si="107"/>
        <v>1</v>
      </c>
      <c r="U122" s="8" t="s">
        <v>381</v>
      </c>
      <c r="V122" s="37" t="str">
        <f t="shared" si="108"/>
        <v>0</v>
      </c>
      <c r="W122" s="8">
        <v>1985.6</v>
      </c>
      <c r="X122" s="8">
        <v>3935.4</v>
      </c>
      <c r="Y122" s="37">
        <f t="shared" si="109"/>
        <v>50</v>
      </c>
      <c r="Z122" s="37">
        <f t="shared" si="110"/>
        <v>1</v>
      </c>
      <c r="AA122" s="8">
        <v>0</v>
      </c>
      <c r="AB122" s="8">
        <v>3868.4</v>
      </c>
      <c r="AC122" s="38">
        <f t="shared" si="111"/>
        <v>0</v>
      </c>
      <c r="AD122" s="37">
        <f t="shared" si="112"/>
        <v>2</v>
      </c>
      <c r="AE122" s="23">
        <v>0</v>
      </c>
      <c r="AF122" s="37">
        <f t="shared" si="113"/>
        <v>1</v>
      </c>
      <c r="AG122" s="8">
        <v>1723.8</v>
      </c>
      <c r="AH122" s="8">
        <v>3511.6</v>
      </c>
      <c r="AI122" s="8">
        <v>1887.1</v>
      </c>
      <c r="AJ122" s="8">
        <v>1526</v>
      </c>
      <c r="AK122" s="41">
        <f t="shared" si="114"/>
        <v>0</v>
      </c>
      <c r="AL122" s="41">
        <f t="shared" si="115"/>
        <v>3</v>
      </c>
      <c r="AM122" s="10" t="s">
        <v>378</v>
      </c>
      <c r="AN122" s="37" t="str">
        <f t="shared" si="116"/>
        <v>1</v>
      </c>
      <c r="AO122" s="10" t="s">
        <v>380</v>
      </c>
      <c r="AP122" s="37" t="str">
        <f t="shared" si="117"/>
        <v>1</v>
      </c>
      <c r="AQ122" s="23">
        <v>884</v>
      </c>
      <c r="AR122" s="23">
        <v>893.5</v>
      </c>
      <c r="AS122" s="23">
        <v>810.4</v>
      </c>
      <c r="AT122" s="23">
        <v>1121.5</v>
      </c>
      <c r="AU122" s="40">
        <f t="shared" si="118"/>
        <v>30</v>
      </c>
      <c r="AV122" s="37">
        <f t="shared" si="119"/>
        <v>3</v>
      </c>
      <c r="AW122" s="10" t="s">
        <v>381</v>
      </c>
      <c r="AX122" s="37" t="str">
        <f t="shared" si="120"/>
        <v>1</v>
      </c>
      <c r="AY122" s="8">
        <v>4031.8</v>
      </c>
      <c r="AZ122" s="8">
        <v>0</v>
      </c>
      <c r="BA122" s="8">
        <v>3868.4</v>
      </c>
      <c r="BB122" s="37">
        <f t="shared" si="121"/>
        <v>104</v>
      </c>
      <c r="BC122" s="37">
        <f t="shared" si="122"/>
        <v>3</v>
      </c>
      <c r="BD122" s="8" t="s">
        <v>381</v>
      </c>
      <c r="BE122" s="37" t="str">
        <f t="shared" si="123"/>
        <v>1</v>
      </c>
      <c r="BF122" s="8">
        <v>0</v>
      </c>
      <c r="BG122" s="8">
        <v>1887.1</v>
      </c>
      <c r="BH122" s="37">
        <f t="shared" si="124"/>
        <v>0</v>
      </c>
      <c r="BI122" s="37">
        <f t="shared" si="125"/>
        <v>5</v>
      </c>
      <c r="BJ122" s="23">
        <v>0</v>
      </c>
      <c r="BK122" s="23">
        <v>3772</v>
      </c>
      <c r="BL122" s="1">
        <f t="shared" si="126"/>
        <v>0</v>
      </c>
      <c r="BM122" s="37">
        <f t="shared" si="127"/>
        <v>5</v>
      </c>
      <c r="BN122" s="23">
        <v>0</v>
      </c>
      <c r="BO122" s="23">
        <v>280.09999999999991</v>
      </c>
      <c r="BP122" s="23">
        <v>413.69999999999982</v>
      </c>
      <c r="BQ122" s="23">
        <v>1607</v>
      </c>
      <c r="BR122" s="23">
        <v>1571.9</v>
      </c>
      <c r="BS122" s="37">
        <f t="shared" si="128"/>
        <v>0</v>
      </c>
      <c r="BT122" s="37">
        <f t="shared" si="129"/>
        <v>2</v>
      </c>
      <c r="BU122" s="10" t="s">
        <v>384</v>
      </c>
      <c r="BV122" s="50" t="str">
        <f t="shared" si="137"/>
        <v>1</v>
      </c>
      <c r="BW122" s="10" t="s">
        <v>384</v>
      </c>
      <c r="BX122" s="50" t="str">
        <f t="shared" si="130"/>
        <v>1</v>
      </c>
      <c r="BY122" s="10" t="s">
        <v>384</v>
      </c>
      <c r="BZ122" s="50" t="str">
        <f t="shared" si="131"/>
        <v>1</v>
      </c>
      <c r="CA122" s="10" t="s">
        <v>385</v>
      </c>
      <c r="CB122" s="50" t="str">
        <f t="shared" si="132"/>
        <v>0</v>
      </c>
      <c r="CC122" s="10" t="s">
        <v>385</v>
      </c>
      <c r="CD122" s="50" t="str">
        <f t="shared" si="133"/>
        <v>0</v>
      </c>
      <c r="CE122" s="10" t="s">
        <v>422</v>
      </c>
      <c r="CF122" s="50" t="str">
        <f t="shared" si="136"/>
        <v>1</v>
      </c>
      <c r="CG122" s="18">
        <f t="shared" si="135"/>
        <v>46</v>
      </c>
    </row>
    <row r="123" spans="1:86" s="44" customFormat="1" ht="34.15" customHeight="1" x14ac:dyDescent="0.2">
      <c r="A123" s="34">
        <v>120</v>
      </c>
      <c r="B123" s="43" t="s">
        <v>96</v>
      </c>
      <c r="C123" s="23">
        <v>1479.4</v>
      </c>
      <c r="D123" s="23">
        <v>0</v>
      </c>
      <c r="E123" s="23">
        <v>1521.2</v>
      </c>
      <c r="F123" s="23">
        <v>0</v>
      </c>
      <c r="G123" s="37">
        <f>ROUND((C123-D123)/(E123-F123)*100,0)</f>
        <v>97</v>
      </c>
      <c r="H123" s="37">
        <f>IF(G123&lt;51,0,IF(G123&lt;61,1,IF(G123&lt;71,2,IF(G123&lt;81,3,IF(G123&lt;90,4,5)))))</f>
        <v>5</v>
      </c>
      <c r="I123" s="9" t="s">
        <v>378</v>
      </c>
      <c r="J123" s="50" t="str">
        <f>IF(I123="Да",SUBSTITUTE(I123,"Да",1),SUBSTITUTE(I123,"Нет",0))</f>
        <v>1</v>
      </c>
      <c r="K123" s="23">
        <v>533</v>
      </c>
      <c r="L123" s="23">
        <v>434.8</v>
      </c>
      <c r="M123" s="37">
        <f>ROUND(ABS(L123-K123)/K123*100,0)</f>
        <v>18</v>
      </c>
      <c r="N123" s="37">
        <f>IF(M123&gt;30,0,IF(M123&gt;25,1,IF(M123&gt;20,2,IF(M123&gt;15,3,IF(M123&gt;10,4,5)))))</f>
        <v>3</v>
      </c>
      <c r="O123" s="8">
        <v>1408.7</v>
      </c>
      <c r="P123" s="8">
        <v>1395.3</v>
      </c>
      <c r="Q123" s="39">
        <f>ROUND(ABS(O123-P123)/P123*100,0)</f>
        <v>1</v>
      </c>
      <c r="R123" s="37">
        <f>IF(Q123&gt;30,0,IF(Q123&gt;25,1,IF(Q123&gt;20,2,IF(Q123&gt;15,3,IF(Q123&gt;10,4,5)))))</f>
        <v>5</v>
      </c>
      <c r="S123" s="8">
        <v>0</v>
      </c>
      <c r="T123" s="37">
        <f>IF(S123&gt;0,0,1)</f>
        <v>1</v>
      </c>
      <c r="U123" s="8" t="s">
        <v>381</v>
      </c>
      <c r="V123" s="37" t="str">
        <f>IF(U123="Имеется",SUBSTITUTE(U123,"Имеется",1),SUBSTITUTE(U123,"Не имеется",0))</f>
        <v>0</v>
      </c>
      <c r="W123" s="8">
        <v>774.5</v>
      </c>
      <c r="X123" s="8">
        <v>1230.2</v>
      </c>
      <c r="Y123" s="37">
        <f>ROUND(W123/X123*100,0)</f>
        <v>63</v>
      </c>
      <c r="Z123" s="37">
        <f>IF(Y123&gt;50,0,IF(Y123&gt;20,1,IF(Y123&gt;5,2,3)))</f>
        <v>0</v>
      </c>
      <c r="AA123" s="8">
        <v>0</v>
      </c>
      <c r="AB123" s="8">
        <v>1213.5999999999999</v>
      </c>
      <c r="AC123" s="38">
        <f>ROUND(AA123/AB123*100,1)</f>
        <v>0</v>
      </c>
      <c r="AD123" s="37">
        <f>IF(AC123=0,2,IF(AC123&gt;0.1,0,1))</f>
        <v>2</v>
      </c>
      <c r="AE123" s="23">
        <v>0</v>
      </c>
      <c r="AF123" s="37">
        <f>IF(AE123=0,1,0)</f>
        <v>1</v>
      </c>
      <c r="AG123" s="8">
        <v>374.8</v>
      </c>
      <c r="AH123" s="8">
        <v>1307.5</v>
      </c>
      <c r="AI123" s="8">
        <v>434.8</v>
      </c>
      <c r="AJ123" s="8">
        <v>533</v>
      </c>
      <c r="AK123" s="41">
        <f>ROUND(IF(AG123&lt;AH123,0,IF((AG123-AH123)&lt;(AI123-AJ123),0,((AG123-AH123)-(AI123-AJ123))/AG123*100)),0)</f>
        <v>0</v>
      </c>
      <c r="AL123" s="41">
        <f>IF(AK123&gt;5,0,IF(AK123&gt;3,1,IF(AK123&gt;0,2,3)))</f>
        <v>3</v>
      </c>
      <c r="AM123" s="10" t="s">
        <v>378</v>
      </c>
      <c r="AN123" s="37" t="str">
        <f>IF(AM123="Да",SUBSTITUTE(AM123,"Да",1),SUBSTITUTE(AM123,"Нет",0))</f>
        <v>1</v>
      </c>
      <c r="AO123" s="10" t="s">
        <v>380</v>
      </c>
      <c r="AP123" s="37" t="str">
        <f>IF(AO123="Имеется",SUBSTITUTE(AO123,"Имеется",1),IF(AO123="Нет учреждений, которым доводится мун. задание",SUBSTITUTE(AO123,"Нет учреждений, которым доводится мун. задание",1),SUBSTITUTE(AO123,"Не имеется",0)))</f>
        <v>1</v>
      </c>
      <c r="AQ123" s="23">
        <v>234.2</v>
      </c>
      <c r="AR123" s="23">
        <v>281.2</v>
      </c>
      <c r="AS123" s="23">
        <v>265.39999999999998</v>
      </c>
      <c r="AT123" s="23">
        <v>368.5</v>
      </c>
      <c r="AU123" s="40">
        <f>ROUND(ABS(AT123/((AQ123+AR123+AS123)/3)-1)*100,0)</f>
        <v>42</v>
      </c>
      <c r="AV123" s="37">
        <f>IF(AU123&gt;50,0,IF(AU123&gt;40,1,IF(AU123&gt;30,2,IF(AU123&gt;20,3,IF(AU123&gt;10,4,5)))))</f>
        <v>1</v>
      </c>
      <c r="AW123" s="10" t="s">
        <v>381</v>
      </c>
      <c r="AX123" s="37" t="str">
        <f>IF(AW123="Не имеется",SUBSTITUTE(AW123,"Не имеется",1),SUBSTITUTE(AW123,"Имеется",0))</f>
        <v>1</v>
      </c>
      <c r="AY123" s="8">
        <v>1273.5999999999999</v>
      </c>
      <c r="AZ123" s="8">
        <v>0</v>
      </c>
      <c r="BA123" s="8">
        <v>1213.5999999999999</v>
      </c>
      <c r="BB123" s="37">
        <f>ROUND((AY123+AZ123)/BA123*100,0)</f>
        <v>105</v>
      </c>
      <c r="BC123" s="37">
        <f>IF(BB123&lt;90,0,IF(BB123&lt;95,1,IF(BB123&lt;100,2,3)))</f>
        <v>3</v>
      </c>
      <c r="BD123" s="8" t="s">
        <v>381</v>
      </c>
      <c r="BE123" s="37" t="str">
        <f>IF(BD123="Не имеется",SUBSTITUTE(BD123,"Не имеется",1),SUBSTITUTE(BD123,"Имеется",0))</f>
        <v>1</v>
      </c>
      <c r="BF123" s="8">
        <v>0</v>
      </c>
      <c r="BG123" s="8">
        <v>434.8</v>
      </c>
      <c r="BH123" s="37">
        <f>ROUND(BF123/BG123*100,0)</f>
        <v>0</v>
      </c>
      <c r="BI123" s="37">
        <f>IF(BH123&gt;50,0,IF(BH123&gt;40,1,IF(BH123&gt;30,2,IF(BH123&gt;20,3,IF(BH123&gt;10,4,5)))))</f>
        <v>5</v>
      </c>
      <c r="BJ123" s="23">
        <v>0</v>
      </c>
      <c r="BK123" s="23">
        <v>1170.2</v>
      </c>
      <c r="BL123" s="1">
        <f>ROUND(BJ123/BK123*100,0)</f>
        <v>0</v>
      </c>
      <c r="BM123" s="37">
        <f>IF(BL123&gt;15,0,IF(BL123&gt;12,1,IF(BL123&gt;9,2,IF(BL123&gt;6,3,IF(BL123&gt;3,4,5)))))</f>
        <v>5</v>
      </c>
      <c r="BN123" s="23">
        <v>0</v>
      </c>
      <c r="BO123" s="23">
        <v>120.90000000000003</v>
      </c>
      <c r="BP123" s="23">
        <v>117.70000000000005</v>
      </c>
      <c r="BQ123" s="23">
        <v>313.89999999999998</v>
      </c>
      <c r="BR123" s="23">
        <v>656.8</v>
      </c>
      <c r="BS123" s="37">
        <f t="shared" si="128"/>
        <v>0</v>
      </c>
      <c r="BT123" s="37">
        <f>IF(BS123&gt;5,0,IF(BS123&gt;0,1,2))</f>
        <v>2</v>
      </c>
      <c r="BU123" s="10" t="s">
        <v>384</v>
      </c>
      <c r="BV123" s="50" t="str">
        <f>IF(BU123="Осуществляется",SUBSTITUTE(BU123,"Осуществляется",1),SUBSTITUTE(BU123,"Не осуществляется",0))</f>
        <v>1</v>
      </c>
      <c r="BW123" s="10" t="s">
        <v>384</v>
      </c>
      <c r="BX123" s="50" t="str">
        <f>IF(BW123="Осуществляется",SUBSTITUTE(BW123,"Осуществляется",1),SUBSTITUTE(BW123,"Не осуществляется",0))</f>
        <v>1</v>
      </c>
      <c r="BY123" s="10" t="s">
        <v>384</v>
      </c>
      <c r="BZ123" s="50" t="str">
        <f>IF(BY123="Осуществляется",SUBSTITUTE(BY123,"Осуществляется",1),SUBSTITUTE(BY123,"Не осуществляется",0))</f>
        <v>1</v>
      </c>
      <c r="CA123" s="10" t="s">
        <v>385</v>
      </c>
      <c r="CB123" s="50" t="str">
        <f>IF(CA123="Осуществляется",SUBSTITUTE(CA123,"Осуществляется",1),SUBSTITUTE(CA123,"Не осуществляется",0))</f>
        <v>0</v>
      </c>
      <c r="CC123" s="10" t="s">
        <v>385</v>
      </c>
      <c r="CD123" s="50" t="str">
        <f>IF(CC123="Осуществляется",SUBSTITUTE(CC123,"Осуществляется",1),SUBSTITUTE(CC123,"Не осуществляется",0))</f>
        <v>0</v>
      </c>
      <c r="CE123" s="10" t="s">
        <v>422</v>
      </c>
      <c r="CF123" s="50" t="str">
        <f t="shared" si="136"/>
        <v>1</v>
      </c>
      <c r="CG123" s="18">
        <f t="shared" si="135"/>
        <v>45</v>
      </c>
    </row>
    <row r="124" spans="1:86" s="44" customFormat="1" ht="34.15" customHeight="1" x14ac:dyDescent="0.2">
      <c r="A124" s="34">
        <v>121</v>
      </c>
      <c r="B124" s="43" t="s">
        <v>97</v>
      </c>
      <c r="C124" s="23">
        <v>2933.4</v>
      </c>
      <c r="D124" s="23">
        <v>0</v>
      </c>
      <c r="E124" s="23">
        <v>3036.8</v>
      </c>
      <c r="F124" s="23">
        <v>0</v>
      </c>
      <c r="G124" s="37">
        <f>ROUND((C124-D124)/(E124-F124)*100,0)</f>
        <v>97</v>
      </c>
      <c r="H124" s="37">
        <f>IF(G124&lt;51,0,IF(G124&lt;61,1,IF(G124&lt;71,2,IF(G124&lt;81,3,IF(G124&lt;90,4,5)))))</f>
        <v>5</v>
      </c>
      <c r="I124" s="9" t="s">
        <v>378</v>
      </c>
      <c r="J124" s="50" t="str">
        <f>IF(I124="Да",SUBSTITUTE(I124,"Да",1),SUBSTITUTE(I124,"Нет",0))</f>
        <v>1</v>
      </c>
      <c r="K124" s="23">
        <v>1050.5</v>
      </c>
      <c r="L124" s="23">
        <v>887.5</v>
      </c>
      <c r="M124" s="37">
        <f>ROUND(ABS(L124-K124)/K124*100,0)</f>
        <v>16</v>
      </c>
      <c r="N124" s="37">
        <f>IF(M124&gt;30,0,IF(M124&gt;25,1,IF(M124&gt;20,2,IF(M124&gt;15,3,IF(M124&gt;10,4,5)))))</f>
        <v>3</v>
      </c>
      <c r="O124" s="8">
        <v>2821.1</v>
      </c>
      <c r="P124" s="8">
        <v>2528.6999999999998</v>
      </c>
      <c r="Q124" s="39">
        <f>ROUND(ABS(O124-P124)/P124*100,0)</f>
        <v>12</v>
      </c>
      <c r="R124" s="37">
        <f>IF(Q124&gt;30,0,IF(Q124&gt;25,1,IF(Q124&gt;20,2,IF(Q124&gt;15,3,IF(Q124&gt;10,4,5)))))</f>
        <v>4</v>
      </c>
      <c r="S124" s="8">
        <v>0</v>
      </c>
      <c r="T124" s="37">
        <f>IF(S124&gt;0,0,1)</f>
        <v>1</v>
      </c>
      <c r="U124" s="8" t="s">
        <v>381</v>
      </c>
      <c r="V124" s="37" t="str">
        <f>IF(U124="Имеется",SUBSTITUTE(U124,"Имеется",1),SUBSTITUTE(U124,"Не имеется",0))</f>
        <v>0</v>
      </c>
      <c r="W124" s="8">
        <v>1284.0999999999999</v>
      </c>
      <c r="X124" s="8">
        <v>2408.5</v>
      </c>
      <c r="Y124" s="37">
        <f>ROUND(W124/X124*100,0)</f>
        <v>53</v>
      </c>
      <c r="Z124" s="37">
        <f>IF(Y124&gt;50,0,IF(Y124&gt;20,1,IF(Y124&gt;5,2,3)))</f>
        <v>0</v>
      </c>
      <c r="AA124" s="8">
        <v>0</v>
      </c>
      <c r="AB124" s="8">
        <v>2700.6</v>
      </c>
      <c r="AC124" s="38">
        <f>ROUND(AA124/AB124*100,1)</f>
        <v>0</v>
      </c>
      <c r="AD124" s="37">
        <f>IF(AC124=0,2,IF(AC124&gt;0.1,0,1))</f>
        <v>2</v>
      </c>
      <c r="AE124" s="23">
        <v>0</v>
      </c>
      <c r="AF124" s="37">
        <f>IF(AE124=0,1,0)</f>
        <v>1</v>
      </c>
      <c r="AG124" s="8">
        <v>1103.5</v>
      </c>
      <c r="AH124" s="8">
        <v>2429.8000000000002</v>
      </c>
      <c r="AI124" s="8">
        <v>887.5</v>
      </c>
      <c r="AJ124" s="8">
        <v>1145.7</v>
      </c>
      <c r="AK124" s="41">
        <f>ROUND(IF(AG124&lt;AH124,0,IF((AG124-AH124)&lt;(AI124-AJ124),0,((AG124-AH124)-(AI124-AJ124))/AG124*100)),0)</f>
        <v>0</v>
      </c>
      <c r="AL124" s="41">
        <f>IF(AK124&gt;5,0,IF(AK124&gt;3,1,IF(AK124&gt;0,2,3)))</f>
        <v>3</v>
      </c>
      <c r="AM124" s="10" t="s">
        <v>378</v>
      </c>
      <c r="AN124" s="37" t="str">
        <f>IF(AM124="Да",SUBSTITUTE(AM124,"Да",1),SUBSTITUTE(AM124,"Нет",0))</f>
        <v>1</v>
      </c>
      <c r="AO124" s="10" t="s">
        <v>380</v>
      </c>
      <c r="AP124" s="37" t="str">
        <f>IF(AO124="Имеется",SUBSTITUTE(AO124,"Имеется",1),IF(AO124="Нет учреждений, которым доводится мун. задание",SUBSTITUTE(AO124,"Нет учреждений, которым доводится мун. задание",1),SUBSTITUTE(AO124,"Не имеется",0)))</f>
        <v>1</v>
      </c>
      <c r="AQ124" s="23">
        <v>640.1</v>
      </c>
      <c r="AR124" s="23">
        <v>534.29999999999995</v>
      </c>
      <c r="AS124" s="23">
        <v>520.4</v>
      </c>
      <c r="AT124" s="23">
        <v>692.8</v>
      </c>
      <c r="AU124" s="40">
        <f>ROUND(ABS(AT124/((AQ124+AR124+AS124)/3)-1)*100,0)</f>
        <v>23</v>
      </c>
      <c r="AV124" s="37">
        <f>IF(AU124&gt;50,0,IF(AU124&gt;40,1,IF(AU124&gt;30,2,IF(AU124&gt;20,3,IF(AU124&gt;10,4,5)))))</f>
        <v>3</v>
      </c>
      <c r="AW124" s="10" t="s">
        <v>381</v>
      </c>
      <c r="AX124" s="37" t="str">
        <f>IF(AW124="Не имеется",SUBSTITUTE(AW124,"Не имеется",1),SUBSTITUTE(AW124,"Имеется",0))</f>
        <v>1</v>
      </c>
      <c r="AY124" s="8">
        <v>2484.6</v>
      </c>
      <c r="AZ124" s="8">
        <v>216</v>
      </c>
      <c r="BA124" s="8">
        <v>2700.6</v>
      </c>
      <c r="BB124" s="37">
        <f>ROUND((AY124+AZ124)/BA124*100,0)</f>
        <v>100</v>
      </c>
      <c r="BC124" s="37">
        <f>IF(BB124&lt;90,0,IF(BB124&lt;95,1,IF(BB124&lt;100,2,3)))</f>
        <v>3</v>
      </c>
      <c r="BD124" s="8" t="s">
        <v>381</v>
      </c>
      <c r="BE124" s="37" t="str">
        <f>IF(BD124="Не имеется",SUBSTITUTE(BD124,"Не имеется",1),SUBSTITUTE(BD124,"Имеется",0))</f>
        <v>1</v>
      </c>
      <c r="BF124" s="8">
        <v>0</v>
      </c>
      <c r="BG124" s="8">
        <v>887.5</v>
      </c>
      <c r="BH124" s="37">
        <f>ROUND(BF124/BG124*100,0)</f>
        <v>0</v>
      </c>
      <c r="BI124" s="37">
        <f>IF(BH124&gt;50,0,IF(BH124&gt;40,1,IF(BH124&gt;30,2,IF(BH124&gt;20,3,IF(BH124&gt;10,4,5)))))</f>
        <v>5</v>
      </c>
      <c r="BJ124" s="23">
        <v>0</v>
      </c>
      <c r="BK124" s="23">
        <v>2624.6</v>
      </c>
      <c r="BL124" s="1">
        <f>ROUND(BJ124/BK124*100,0)</f>
        <v>0</v>
      </c>
      <c r="BM124" s="37">
        <f>IF(BL124&gt;15,0,IF(BL124&gt;12,1,IF(BL124&gt;9,2,IF(BL124&gt;6,3,IF(BL124&gt;3,4,5)))))</f>
        <v>5</v>
      </c>
      <c r="BN124" s="23">
        <v>0</v>
      </c>
      <c r="BO124" s="23">
        <v>-50.5</v>
      </c>
      <c r="BP124" s="23">
        <v>693.39999999999986</v>
      </c>
      <c r="BQ124" s="23">
        <v>938</v>
      </c>
      <c r="BR124" s="23">
        <v>590.70000000000005</v>
      </c>
      <c r="BS124" s="37">
        <f t="shared" si="128"/>
        <v>0</v>
      </c>
      <c r="BT124" s="37">
        <f>IF(BS124&gt;5,0,IF(BS124&gt;0,1,2))</f>
        <v>2</v>
      </c>
      <c r="BU124" s="10" t="s">
        <v>384</v>
      </c>
      <c r="BV124" s="50" t="str">
        <f>IF(BU124="Осуществляется",SUBSTITUTE(BU124,"Осуществляется",1),SUBSTITUTE(BU124,"Не осуществляется",0))</f>
        <v>1</v>
      </c>
      <c r="BW124" s="10" t="s">
        <v>384</v>
      </c>
      <c r="BX124" s="50" t="str">
        <f>IF(BW124="Осуществляется",SUBSTITUTE(BW124,"Осуществляется",1),SUBSTITUTE(BW124,"Не осуществляется",0))</f>
        <v>1</v>
      </c>
      <c r="BY124" s="10" t="s">
        <v>384</v>
      </c>
      <c r="BZ124" s="50" t="str">
        <f>IF(BY124="Осуществляется",SUBSTITUTE(BY124,"Осуществляется",1),SUBSTITUTE(BY124,"Не осуществляется",0))</f>
        <v>1</v>
      </c>
      <c r="CA124" s="10" t="s">
        <v>385</v>
      </c>
      <c r="CB124" s="50" t="str">
        <f>IF(CA124="Осуществляется",SUBSTITUTE(CA124,"Осуществляется",1),SUBSTITUTE(CA124,"Не осуществляется",0))</f>
        <v>0</v>
      </c>
      <c r="CC124" s="10" t="s">
        <v>385</v>
      </c>
      <c r="CD124" s="50" t="str">
        <f>IF(CC124="Осуществляется",SUBSTITUTE(CC124,"Осуществляется",1),SUBSTITUTE(CC124,"Не осуществляется",0))</f>
        <v>0</v>
      </c>
      <c r="CE124" s="10" t="s">
        <v>422</v>
      </c>
      <c r="CF124" s="50" t="str">
        <f t="shared" si="136"/>
        <v>1</v>
      </c>
      <c r="CG124" s="18">
        <f t="shared" si="135"/>
        <v>46</v>
      </c>
    </row>
    <row r="125" spans="1:86" s="44" customFormat="1" ht="34.15" customHeight="1" x14ac:dyDescent="0.2">
      <c r="A125" s="34">
        <v>115</v>
      </c>
      <c r="B125" s="43" t="s">
        <v>100</v>
      </c>
      <c r="C125" s="23">
        <v>1135.5</v>
      </c>
      <c r="D125" s="23">
        <v>0</v>
      </c>
      <c r="E125" s="23">
        <v>1162.4000000000001</v>
      </c>
      <c r="F125" s="23">
        <v>0</v>
      </c>
      <c r="G125" s="37">
        <f t="shared" si="101"/>
        <v>98</v>
      </c>
      <c r="H125" s="37">
        <f t="shared" si="102"/>
        <v>5</v>
      </c>
      <c r="I125" s="9" t="s">
        <v>378</v>
      </c>
      <c r="J125" s="50" t="str">
        <f t="shared" si="134"/>
        <v>1</v>
      </c>
      <c r="K125" s="23">
        <v>302.39999999999998</v>
      </c>
      <c r="L125" s="23">
        <v>173.5</v>
      </c>
      <c r="M125" s="37">
        <f t="shared" si="103"/>
        <v>43</v>
      </c>
      <c r="N125" s="37">
        <f t="shared" si="104"/>
        <v>0</v>
      </c>
      <c r="O125" s="8">
        <v>1086</v>
      </c>
      <c r="P125" s="8">
        <v>1213.0999999999999</v>
      </c>
      <c r="Q125" s="39">
        <f t="shared" si="105"/>
        <v>10</v>
      </c>
      <c r="R125" s="37">
        <f t="shared" si="106"/>
        <v>5</v>
      </c>
      <c r="S125" s="8">
        <v>0</v>
      </c>
      <c r="T125" s="37">
        <f t="shared" si="107"/>
        <v>1</v>
      </c>
      <c r="U125" s="8" t="s">
        <v>381</v>
      </c>
      <c r="V125" s="37" t="str">
        <f t="shared" si="108"/>
        <v>0</v>
      </c>
      <c r="W125" s="8">
        <v>865.8</v>
      </c>
      <c r="X125" s="8">
        <v>1055.8</v>
      </c>
      <c r="Y125" s="37">
        <f t="shared" si="109"/>
        <v>82</v>
      </c>
      <c r="Z125" s="37">
        <f t="shared" si="110"/>
        <v>0</v>
      </c>
      <c r="AA125" s="8">
        <v>0</v>
      </c>
      <c r="AB125" s="8">
        <v>1020.8</v>
      </c>
      <c r="AC125" s="38">
        <f t="shared" si="111"/>
        <v>0</v>
      </c>
      <c r="AD125" s="37">
        <f t="shared" si="112"/>
        <v>2</v>
      </c>
      <c r="AE125" s="23">
        <v>0</v>
      </c>
      <c r="AF125" s="37">
        <f t="shared" si="113"/>
        <v>1</v>
      </c>
      <c r="AG125" s="8">
        <v>121.6</v>
      </c>
      <c r="AH125" s="8">
        <v>1168.2</v>
      </c>
      <c r="AI125" s="8">
        <v>166.3</v>
      </c>
      <c r="AJ125" s="8">
        <v>302.39999999999998</v>
      </c>
      <c r="AK125" s="41">
        <f t="shared" si="114"/>
        <v>0</v>
      </c>
      <c r="AL125" s="41">
        <f t="shared" si="115"/>
        <v>3</v>
      </c>
      <c r="AM125" s="10" t="s">
        <v>378</v>
      </c>
      <c r="AN125" s="37" t="str">
        <f t="shared" si="116"/>
        <v>1</v>
      </c>
      <c r="AO125" s="10" t="s">
        <v>380</v>
      </c>
      <c r="AP125" s="37" t="str">
        <f t="shared" si="117"/>
        <v>1</v>
      </c>
      <c r="AQ125" s="23">
        <v>156.6</v>
      </c>
      <c r="AR125" s="23">
        <v>315.60000000000002</v>
      </c>
      <c r="AS125" s="23">
        <v>188.8</v>
      </c>
      <c r="AT125" s="23">
        <v>326.39999999999998</v>
      </c>
      <c r="AU125" s="40">
        <f t="shared" si="118"/>
        <v>48</v>
      </c>
      <c r="AV125" s="37">
        <f t="shared" si="119"/>
        <v>1</v>
      </c>
      <c r="AW125" s="10" t="s">
        <v>381</v>
      </c>
      <c r="AX125" s="37" t="str">
        <f t="shared" si="120"/>
        <v>1</v>
      </c>
      <c r="AY125" s="8">
        <v>1079.9000000000001</v>
      </c>
      <c r="AZ125" s="8">
        <v>0</v>
      </c>
      <c r="BA125" s="8">
        <v>1020.8</v>
      </c>
      <c r="BB125" s="37">
        <f t="shared" si="121"/>
        <v>106</v>
      </c>
      <c r="BC125" s="37">
        <f t="shared" si="122"/>
        <v>3</v>
      </c>
      <c r="BD125" s="8" t="s">
        <v>381</v>
      </c>
      <c r="BE125" s="37" t="str">
        <f t="shared" si="123"/>
        <v>1</v>
      </c>
      <c r="BF125" s="8">
        <v>0</v>
      </c>
      <c r="BG125" s="8">
        <v>173.5</v>
      </c>
      <c r="BH125" s="37">
        <f t="shared" si="124"/>
        <v>0</v>
      </c>
      <c r="BI125" s="37">
        <f t="shared" si="125"/>
        <v>5</v>
      </c>
      <c r="BJ125" s="23">
        <v>0</v>
      </c>
      <c r="BK125" s="23">
        <v>996.7</v>
      </c>
      <c r="BL125" s="1">
        <f t="shared" si="126"/>
        <v>0</v>
      </c>
      <c r="BM125" s="37">
        <f t="shared" si="127"/>
        <v>5</v>
      </c>
      <c r="BN125" s="23">
        <v>0</v>
      </c>
      <c r="BO125" s="23">
        <v>-25.300000000000011</v>
      </c>
      <c r="BP125" s="23">
        <v>21.399999999999977</v>
      </c>
      <c r="BQ125" s="23">
        <v>198.8</v>
      </c>
      <c r="BR125" s="23">
        <v>844.4</v>
      </c>
      <c r="BS125" s="37">
        <f t="shared" si="128"/>
        <v>0</v>
      </c>
      <c r="BT125" s="37">
        <f t="shared" si="129"/>
        <v>2</v>
      </c>
      <c r="BU125" s="10" t="s">
        <v>384</v>
      </c>
      <c r="BV125" s="50" t="str">
        <f t="shared" si="137"/>
        <v>1</v>
      </c>
      <c r="BW125" s="10" t="s">
        <v>384</v>
      </c>
      <c r="BX125" s="50" t="str">
        <f t="shared" si="130"/>
        <v>1</v>
      </c>
      <c r="BY125" s="10" t="s">
        <v>384</v>
      </c>
      <c r="BZ125" s="50" t="str">
        <f t="shared" si="131"/>
        <v>1</v>
      </c>
      <c r="CA125" s="10" t="s">
        <v>385</v>
      </c>
      <c r="CB125" s="50" t="str">
        <f t="shared" si="132"/>
        <v>0</v>
      </c>
      <c r="CC125" s="10" t="s">
        <v>385</v>
      </c>
      <c r="CD125" s="50" t="str">
        <f t="shared" si="133"/>
        <v>0</v>
      </c>
      <c r="CE125" s="10" t="s">
        <v>422</v>
      </c>
      <c r="CF125" s="50" t="str">
        <f t="shared" si="136"/>
        <v>1</v>
      </c>
      <c r="CG125" s="18">
        <f t="shared" si="135"/>
        <v>42</v>
      </c>
    </row>
    <row r="126" spans="1:86" s="44" customFormat="1" ht="34.15" customHeight="1" x14ac:dyDescent="0.2">
      <c r="A126" s="34">
        <v>122</v>
      </c>
      <c r="B126" s="43" t="s">
        <v>53</v>
      </c>
      <c r="C126" s="23">
        <v>1654.5</v>
      </c>
      <c r="D126" s="23">
        <v>0</v>
      </c>
      <c r="E126" s="23">
        <v>1681.4</v>
      </c>
      <c r="F126" s="23">
        <v>0</v>
      </c>
      <c r="G126" s="37">
        <f t="shared" si="101"/>
        <v>98</v>
      </c>
      <c r="H126" s="37">
        <f t="shared" si="102"/>
        <v>5</v>
      </c>
      <c r="I126" s="9" t="s">
        <v>378</v>
      </c>
      <c r="J126" s="50" t="str">
        <f t="shared" si="134"/>
        <v>1</v>
      </c>
      <c r="K126" s="23">
        <v>412.5</v>
      </c>
      <c r="L126" s="23">
        <v>570.29999999999995</v>
      </c>
      <c r="M126" s="37">
        <f t="shared" si="103"/>
        <v>38</v>
      </c>
      <c r="N126" s="37">
        <f t="shared" si="104"/>
        <v>0</v>
      </c>
      <c r="O126" s="8">
        <v>1598.8</v>
      </c>
      <c r="P126" s="8">
        <v>1648.9</v>
      </c>
      <c r="Q126" s="39">
        <f t="shared" si="105"/>
        <v>3</v>
      </c>
      <c r="R126" s="37">
        <f t="shared" si="106"/>
        <v>5</v>
      </c>
      <c r="S126" s="8">
        <v>0</v>
      </c>
      <c r="T126" s="37">
        <f t="shared" si="107"/>
        <v>1</v>
      </c>
      <c r="U126" s="8" t="s">
        <v>381</v>
      </c>
      <c r="V126" s="37" t="str">
        <f t="shared" si="108"/>
        <v>0</v>
      </c>
      <c r="W126" s="8">
        <v>1212.0999999999999</v>
      </c>
      <c r="X126" s="8">
        <v>1914.2</v>
      </c>
      <c r="Y126" s="37">
        <f t="shared" si="109"/>
        <v>63</v>
      </c>
      <c r="Z126" s="37">
        <f t="shared" si="110"/>
        <v>0</v>
      </c>
      <c r="AA126" s="8">
        <v>0</v>
      </c>
      <c r="AB126" s="8">
        <v>1524.3</v>
      </c>
      <c r="AC126" s="38">
        <f t="shared" si="111"/>
        <v>0</v>
      </c>
      <c r="AD126" s="37">
        <f t="shared" si="112"/>
        <v>2</v>
      </c>
      <c r="AE126" s="23">
        <v>0</v>
      </c>
      <c r="AF126" s="37">
        <f t="shared" si="113"/>
        <v>1</v>
      </c>
      <c r="AG126" s="8">
        <v>246.3</v>
      </c>
      <c r="AH126" s="8">
        <v>1624.6</v>
      </c>
      <c r="AI126" s="8">
        <v>570.29999999999995</v>
      </c>
      <c r="AJ126" s="8">
        <v>412.5</v>
      </c>
      <c r="AK126" s="41">
        <f t="shared" si="114"/>
        <v>0</v>
      </c>
      <c r="AL126" s="41">
        <f t="shared" si="115"/>
        <v>3</v>
      </c>
      <c r="AM126" s="10" t="s">
        <v>378</v>
      </c>
      <c r="AN126" s="37" t="str">
        <f t="shared" si="116"/>
        <v>1</v>
      </c>
      <c r="AO126" s="10" t="s">
        <v>380</v>
      </c>
      <c r="AP126" s="37" t="str">
        <f t="shared" si="117"/>
        <v>1</v>
      </c>
      <c r="AQ126" s="23">
        <v>256.39999999999998</v>
      </c>
      <c r="AR126" s="23">
        <v>441.4</v>
      </c>
      <c r="AS126" s="23">
        <v>332.9</v>
      </c>
      <c r="AT126" s="23">
        <v>427.7</v>
      </c>
      <c r="AU126" s="40">
        <f t="shared" si="118"/>
        <v>24</v>
      </c>
      <c r="AV126" s="37">
        <f t="shared" si="119"/>
        <v>3</v>
      </c>
      <c r="AW126" s="10" t="s">
        <v>381</v>
      </c>
      <c r="AX126" s="37" t="str">
        <f t="shared" si="120"/>
        <v>1</v>
      </c>
      <c r="AY126" s="8">
        <v>1938.3</v>
      </c>
      <c r="AZ126" s="8">
        <v>0</v>
      </c>
      <c r="BA126" s="8">
        <v>1524.3</v>
      </c>
      <c r="BB126" s="37">
        <f t="shared" si="121"/>
        <v>127</v>
      </c>
      <c r="BC126" s="37">
        <f t="shared" si="122"/>
        <v>3</v>
      </c>
      <c r="BD126" s="8" t="s">
        <v>381</v>
      </c>
      <c r="BE126" s="37" t="str">
        <f t="shared" si="123"/>
        <v>1</v>
      </c>
      <c r="BF126" s="8">
        <v>0</v>
      </c>
      <c r="BG126" s="8">
        <v>570.29999999999995</v>
      </c>
      <c r="BH126" s="37">
        <f t="shared" si="124"/>
        <v>0</v>
      </c>
      <c r="BI126" s="37">
        <f t="shared" si="125"/>
        <v>5</v>
      </c>
      <c r="BJ126" s="23">
        <v>0</v>
      </c>
      <c r="BK126" s="23">
        <v>1500.2</v>
      </c>
      <c r="BL126" s="1">
        <f t="shared" si="126"/>
        <v>0</v>
      </c>
      <c r="BM126" s="37">
        <f t="shared" si="127"/>
        <v>5</v>
      </c>
      <c r="BN126" s="23">
        <v>0</v>
      </c>
      <c r="BO126" s="23">
        <v>-36.400000000000091</v>
      </c>
      <c r="BP126" s="23">
        <v>282.99999999999989</v>
      </c>
      <c r="BQ126" s="23">
        <v>606.70000000000005</v>
      </c>
      <c r="BR126" s="23">
        <v>929.1</v>
      </c>
      <c r="BS126" s="37">
        <f t="shared" si="128"/>
        <v>0</v>
      </c>
      <c r="BT126" s="37">
        <f t="shared" si="129"/>
        <v>2</v>
      </c>
      <c r="BU126" s="10" t="s">
        <v>384</v>
      </c>
      <c r="BV126" s="50" t="str">
        <f t="shared" si="137"/>
        <v>1</v>
      </c>
      <c r="BW126" s="10" t="s">
        <v>384</v>
      </c>
      <c r="BX126" s="50" t="str">
        <f t="shared" si="130"/>
        <v>1</v>
      </c>
      <c r="BY126" s="10" t="s">
        <v>384</v>
      </c>
      <c r="BZ126" s="50" t="str">
        <f t="shared" si="131"/>
        <v>1</v>
      </c>
      <c r="CA126" s="10" t="s">
        <v>385</v>
      </c>
      <c r="CB126" s="50" t="str">
        <f t="shared" si="132"/>
        <v>0</v>
      </c>
      <c r="CC126" s="10" t="s">
        <v>385</v>
      </c>
      <c r="CD126" s="50" t="str">
        <f t="shared" si="133"/>
        <v>0</v>
      </c>
      <c r="CE126" s="10" t="s">
        <v>422</v>
      </c>
      <c r="CF126" s="50" t="str">
        <f t="shared" si="136"/>
        <v>1</v>
      </c>
      <c r="CG126" s="18">
        <f t="shared" si="135"/>
        <v>44</v>
      </c>
    </row>
    <row r="127" spans="1:86" s="44" customFormat="1" ht="34.15" customHeight="1" x14ac:dyDescent="0.2">
      <c r="A127" s="34">
        <v>123</v>
      </c>
      <c r="B127" s="35" t="s">
        <v>101</v>
      </c>
      <c r="C127" s="23">
        <v>376140</v>
      </c>
      <c r="D127" s="23">
        <v>1089</v>
      </c>
      <c r="E127" s="23">
        <v>380142</v>
      </c>
      <c r="F127" s="23">
        <v>1089</v>
      </c>
      <c r="G127" s="37">
        <f t="shared" si="101"/>
        <v>99</v>
      </c>
      <c r="H127" s="37">
        <f t="shared" si="102"/>
        <v>5</v>
      </c>
      <c r="I127" s="9" t="s">
        <v>378</v>
      </c>
      <c r="J127" s="50" t="str">
        <f t="shared" si="134"/>
        <v>1</v>
      </c>
      <c r="K127" s="23">
        <v>54912</v>
      </c>
      <c r="L127" s="23">
        <v>65022</v>
      </c>
      <c r="M127" s="37">
        <f t="shared" si="103"/>
        <v>18</v>
      </c>
      <c r="N127" s="37">
        <f t="shared" si="104"/>
        <v>3</v>
      </c>
      <c r="O127" s="8">
        <v>137785</v>
      </c>
      <c r="P127" s="8">
        <v>103081</v>
      </c>
      <c r="Q127" s="39">
        <f t="shared" si="105"/>
        <v>34</v>
      </c>
      <c r="R127" s="37">
        <f t="shared" si="106"/>
        <v>0</v>
      </c>
      <c r="S127" s="8">
        <v>0</v>
      </c>
      <c r="T127" s="37">
        <f t="shared" si="107"/>
        <v>1</v>
      </c>
      <c r="U127" s="8" t="s">
        <v>380</v>
      </c>
      <c r="V127" s="37" t="str">
        <f t="shared" si="108"/>
        <v>1</v>
      </c>
      <c r="W127" s="8">
        <v>79872</v>
      </c>
      <c r="X127" s="8">
        <v>222237</v>
      </c>
      <c r="Y127" s="37">
        <f t="shared" si="109"/>
        <v>36</v>
      </c>
      <c r="Z127" s="37">
        <f t="shared" si="110"/>
        <v>1</v>
      </c>
      <c r="AA127" s="8">
        <v>0</v>
      </c>
      <c r="AB127" s="8">
        <v>356879</v>
      </c>
      <c r="AC127" s="38">
        <f t="shared" si="111"/>
        <v>0</v>
      </c>
      <c r="AD127" s="37">
        <f t="shared" si="112"/>
        <v>2</v>
      </c>
      <c r="AE127" s="23">
        <v>0</v>
      </c>
      <c r="AF127" s="37">
        <f t="shared" si="113"/>
        <v>1</v>
      </c>
      <c r="AG127" s="8">
        <v>42392</v>
      </c>
      <c r="AH127" s="8">
        <v>103081</v>
      </c>
      <c r="AI127" s="8">
        <v>54533.3</v>
      </c>
      <c r="AJ127" s="8">
        <v>54912</v>
      </c>
      <c r="AK127" s="41">
        <f>ROUND(IF(AG127&lt;AH127,0,IF((AG127-AH127)&lt;(AI127-AJ127),0,((AG127-AH127)-(AI127-AJ127))/AG127*100)),0)</f>
        <v>0</v>
      </c>
      <c r="AL127" s="41">
        <f t="shared" si="115"/>
        <v>3</v>
      </c>
      <c r="AM127" s="10" t="s">
        <v>378</v>
      </c>
      <c r="AN127" s="37" t="str">
        <f t="shared" si="116"/>
        <v>1</v>
      </c>
      <c r="AO127" s="10" t="s">
        <v>380</v>
      </c>
      <c r="AP127" s="37" t="str">
        <f t="shared" si="117"/>
        <v>1</v>
      </c>
      <c r="AQ127" s="23">
        <v>21508</v>
      </c>
      <c r="AR127" s="23">
        <v>23548</v>
      </c>
      <c r="AS127" s="23">
        <v>22093</v>
      </c>
      <c r="AT127" s="23">
        <v>23412</v>
      </c>
      <c r="AU127" s="40">
        <f t="shared" si="118"/>
        <v>5</v>
      </c>
      <c r="AV127" s="37">
        <f t="shared" si="119"/>
        <v>5</v>
      </c>
      <c r="AW127" s="10" t="s">
        <v>381</v>
      </c>
      <c r="AX127" s="37" t="str">
        <f t="shared" si="120"/>
        <v>1</v>
      </c>
      <c r="AY127" s="8">
        <v>404228</v>
      </c>
      <c r="AZ127" s="8">
        <v>0</v>
      </c>
      <c r="BA127" s="8">
        <v>356879</v>
      </c>
      <c r="BB127" s="37">
        <f t="shared" si="121"/>
        <v>113</v>
      </c>
      <c r="BC127" s="37">
        <f t="shared" si="122"/>
        <v>3</v>
      </c>
      <c r="BD127" s="7" t="s">
        <v>381</v>
      </c>
      <c r="BE127" s="37" t="str">
        <f t="shared" si="123"/>
        <v>1</v>
      </c>
      <c r="BF127" s="8">
        <v>10000</v>
      </c>
      <c r="BG127" s="8">
        <v>33318</v>
      </c>
      <c r="BH127" s="37">
        <f t="shared" si="124"/>
        <v>30</v>
      </c>
      <c r="BI127" s="37">
        <f t="shared" si="125"/>
        <v>3</v>
      </c>
      <c r="BJ127" s="23">
        <v>237</v>
      </c>
      <c r="BK127" s="23">
        <v>101053</v>
      </c>
      <c r="BL127" s="1">
        <f t="shared" si="126"/>
        <v>0</v>
      </c>
      <c r="BM127" s="37">
        <f t="shared" si="127"/>
        <v>5</v>
      </c>
      <c r="BN127" s="23">
        <v>0</v>
      </c>
      <c r="BO127" s="23">
        <v>5879</v>
      </c>
      <c r="BP127" s="23">
        <v>4161</v>
      </c>
      <c r="BQ127" s="23">
        <v>59143</v>
      </c>
      <c r="BR127" s="23">
        <v>44008</v>
      </c>
      <c r="BS127" s="37">
        <f t="shared" si="128"/>
        <v>0</v>
      </c>
      <c r="BT127" s="37">
        <f t="shared" si="129"/>
        <v>2</v>
      </c>
      <c r="BU127" s="10" t="s">
        <v>384</v>
      </c>
      <c r="BV127" s="50" t="str">
        <f t="shared" si="137"/>
        <v>1</v>
      </c>
      <c r="BW127" s="10" t="s">
        <v>384</v>
      </c>
      <c r="BX127" s="50" t="str">
        <f t="shared" si="130"/>
        <v>1</v>
      </c>
      <c r="BY127" s="10" t="s">
        <v>384</v>
      </c>
      <c r="BZ127" s="50" t="str">
        <f t="shared" si="131"/>
        <v>1</v>
      </c>
      <c r="CA127" s="10" t="s">
        <v>384</v>
      </c>
      <c r="CB127" s="41" t="str">
        <f t="shared" si="132"/>
        <v>1</v>
      </c>
      <c r="CC127" s="10" t="s">
        <v>384</v>
      </c>
      <c r="CD127" s="50" t="str">
        <f t="shared" si="133"/>
        <v>1</v>
      </c>
      <c r="CE127" s="10" t="s">
        <v>422</v>
      </c>
      <c r="CF127" s="50" t="str">
        <f t="shared" si="136"/>
        <v>1</v>
      </c>
      <c r="CG127" s="18">
        <f t="shared" si="135"/>
        <v>46</v>
      </c>
      <c r="CH127" s="42"/>
    </row>
    <row r="128" spans="1:86" s="44" customFormat="1" ht="34.15" customHeight="1" x14ac:dyDescent="0.2">
      <c r="A128" s="34">
        <v>124</v>
      </c>
      <c r="B128" s="43" t="s">
        <v>45</v>
      </c>
      <c r="C128" s="23">
        <v>3491</v>
      </c>
      <c r="D128" s="23">
        <v>0</v>
      </c>
      <c r="E128" s="23">
        <v>3711</v>
      </c>
      <c r="F128" s="23">
        <v>0</v>
      </c>
      <c r="G128" s="37">
        <f>ROUND((C128-D128)/(E128-F128)*100,0)</f>
        <v>94</v>
      </c>
      <c r="H128" s="37">
        <f>IF(G128&lt;51,0,IF(G128&lt;61,1,IF(G128&lt;71,2,IF(G128&lt;81,3,IF(G128&lt;90,4,5)))))</f>
        <v>5</v>
      </c>
      <c r="I128" s="9" t="s">
        <v>378</v>
      </c>
      <c r="J128" s="50" t="str">
        <f>IF(I128="Да",SUBSTITUTE(I128,"Да",1),SUBSTITUTE(I128,"Нет",0))</f>
        <v>1</v>
      </c>
      <c r="K128" s="23">
        <v>392</v>
      </c>
      <c r="L128" s="23">
        <v>1064</v>
      </c>
      <c r="M128" s="37">
        <f>ROUND(ABS(L128-K128)/K128*100,0)</f>
        <v>171</v>
      </c>
      <c r="N128" s="37">
        <f>IF(M128&gt;30,0,IF(M128&gt;25,1,IF(M128&gt;20,2,IF(M128&gt;15,3,IF(M128&gt;10,4,5)))))</f>
        <v>0</v>
      </c>
      <c r="O128" s="8">
        <v>3351</v>
      </c>
      <c r="P128" s="8">
        <v>2527</v>
      </c>
      <c r="Q128" s="39">
        <f>ROUND(ABS(O128-P128)/P128*100,0)</f>
        <v>33</v>
      </c>
      <c r="R128" s="37">
        <f>IF(Q128&gt;30,0,IF(Q128&gt;25,1,IF(Q128&gt;20,2,IF(Q128&gt;15,3,IF(Q128&gt;10,4,5)))))</f>
        <v>0</v>
      </c>
      <c r="S128" s="8">
        <v>0</v>
      </c>
      <c r="T128" s="37">
        <f>IF(S128&gt;0,0,1)</f>
        <v>1</v>
      </c>
      <c r="U128" s="8" t="s">
        <v>380</v>
      </c>
      <c r="V128" s="37" t="str">
        <f>IF(U128="Имеется",SUBSTITUTE(U128,"Имеется",1),SUBSTITUTE(U128,"Не имеется",0))</f>
        <v>1</v>
      </c>
      <c r="W128" s="8">
        <v>2135</v>
      </c>
      <c r="X128" s="8">
        <v>3788</v>
      </c>
      <c r="Y128" s="37">
        <f>ROUND(W128/X128*100,0)</f>
        <v>56</v>
      </c>
      <c r="Z128" s="37">
        <f>IF(Y128&gt;50,0,IF(Y128&gt;20,1,IF(Y128&gt;5,2,3)))</f>
        <v>0</v>
      </c>
      <c r="AA128" s="8">
        <v>0</v>
      </c>
      <c r="AB128" s="8">
        <v>3123</v>
      </c>
      <c r="AC128" s="38">
        <f>ROUND(AA128/AB128*100,1)</f>
        <v>0</v>
      </c>
      <c r="AD128" s="37">
        <f>IF(AC128=0,2,IF(AC128&gt;0.1,0,1))</f>
        <v>2</v>
      </c>
      <c r="AE128" s="23">
        <v>0</v>
      </c>
      <c r="AF128" s="37">
        <f>IF(AE128=0,1,0)</f>
        <v>1</v>
      </c>
      <c r="AG128" s="8">
        <v>381</v>
      </c>
      <c r="AH128" s="8">
        <v>2527</v>
      </c>
      <c r="AI128" s="8">
        <v>1064</v>
      </c>
      <c r="AJ128" s="8">
        <v>392</v>
      </c>
      <c r="AK128" s="41">
        <f t="shared" si="114"/>
        <v>0</v>
      </c>
      <c r="AL128" s="41">
        <f>IF(AK128&gt;5,0,IF(AK128&gt;3,1,IF(AK128&gt;0,2,3)))</f>
        <v>3</v>
      </c>
      <c r="AM128" s="10" t="s">
        <v>378</v>
      </c>
      <c r="AN128" s="37" t="str">
        <f>IF(AM128="Да",SUBSTITUTE(AM128,"Да",1),SUBSTITUTE(AM128,"Нет",0))</f>
        <v>1</v>
      </c>
      <c r="AO128" s="10" t="s">
        <v>382</v>
      </c>
      <c r="AP128" s="37" t="str">
        <f>IF(AO128="Имеется",SUBSTITUTE(AO128,"Имеется",1),IF(AO128="Нет учреждений, которым доводится мун. задание",SUBSTITUTE(AO128,"Нет учреждений, которым доводится мун. задание",1),SUBSTITUTE(AO128,"Не имеется",0)))</f>
        <v>1</v>
      </c>
      <c r="AQ128" s="23">
        <v>601</v>
      </c>
      <c r="AR128" s="23">
        <v>619</v>
      </c>
      <c r="AS128" s="23">
        <v>563</v>
      </c>
      <c r="AT128" s="23">
        <v>733</v>
      </c>
      <c r="AU128" s="40">
        <f>ROUND(ABS(AT128/((AQ128+AR128+AS128)/3)-1)*100,0)</f>
        <v>23</v>
      </c>
      <c r="AV128" s="37">
        <f>IF(AU128&gt;50,0,IF(AU128&gt;40,1,IF(AU128&gt;30,2,IF(AU128&gt;20,3,IF(AU128&gt;10,4,5)))))</f>
        <v>3</v>
      </c>
      <c r="AW128" s="10" t="s">
        <v>381</v>
      </c>
      <c r="AX128" s="37" t="str">
        <f>IF(AW128="Не имеется",SUBSTITUTE(AW128,"Не имеется",1),SUBSTITUTE(AW128,"Имеется",0))</f>
        <v>1</v>
      </c>
      <c r="AY128" s="8">
        <v>3806</v>
      </c>
      <c r="AZ128" s="8">
        <v>0</v>
      </c>
      <c r="BA128" s="8">
        <v>3123</v>
      </c>
      <c r="BB128" s="37">
        <f>ROUND((AY128+AZ128)/BA128*100,0)</f>
        <v>122</v>
      </c>
      <c r="BC128" s="37">
        <f>IF(BB128&lt;90,0,IF(BB128&lt;95,1,IF(BB128&lt;100,2,3)))</f>
        <v>3</v>
      </c>
      <c r="BD128" s="7" t="s">
        <v>381</v>
      </c>
      <c r="BE128" s="37" t="str">
        <f>IF(BD128="Не имеется",SUBSTITUTE(BD128,"Не имеется",1),SUBSTITUTE(BD128,"Имеется",0))</f>
        <v>1</v>
      </c>
      <c r="BF128" s="8">
        <v>0</v>
      </c>
      <c r="BG128" s="8">
        <v>938</v>
      </c>
      <c r="BH128" s="37">
        <f>ROUND(BF128/BG128*100,0)</f>
        <v>0</v>
      </c>
      <c r="BI128" s="37">
        <f>IF(BH128&gt;50,0,IF(BH128&gt;40,1,IF(BH128&gt;30,2,IF(BH128&gt;20,3,IF(BH128&gt;10,4,5)))))</f>
        <v>5</v>
      </c>
      <c r="BJ128" s="23">
        <v>0</v>
      </c>
      <c r="BK128" s="23">
        <v>2723</v>
      </c>
      <c r="BL128" s="1">
        <f>ROUND(BJ128/BK128*100,0)</f>
        <v>0</v>
      </c>
      <c r="BM128" s="37">
        <f>IF(BL128&gt;15,0,IF(BL128&gt;12,1,IF(BL128&gt;9,2,IF(BL128&gt;6,3,IF(BL128&gt;3,4,5)))))</f>
        <v>5</v>
      </c>
      <c r="BN128" s="23">
        <v>0</v>
      </c>
      <c r="BO128" s="23">
        <v>126</v>
      </c>
      <c r="BP128" s="23">
        <v>297</v>
      </c>
      <c r="BQ128" s="23">
        <v>938</v>
      </c>
      <c r="BR128" s="23">
        <v>1838</v>
      </c>
      <c r="BS128" s="37">
        <f t="shared" si="128"/>
        <v>0</v>
      </c>
      <c r="BT128" s="37">
        <f>IF(BS128&gt;5,0,IF(BS128&gt;0,1,2))</f>
        <v>2</v>
      </c>
      <c r="BU128" s="10" t="s">
        <v>384</v>
      </c>
      <c r="BV128" s="50" t="str">
        <f t="shared" si="137"/>
        <v>1</v>
      </c>
      <c r="BW128" s="10" t="s">
        <v>384</v>
      </c>
      <c r="BX128" s="50" t="str">
        <f>IF(BW128="Осуществляется",SUBSTITUTE(BW128,"Осуществляется",1),SUBSTITUTE(BW128,"Не осуществляется",0))</f>
        <v>1</v>
      </c>
      <c r="BY128" s="10" t="s">
        <v>384</v>
      </c>
      <c r="BZ128" s="50" t="str">
        <f t="shared" si="131"/>
        <v>1</v>
      </c>
      <c r="CA128" s="10" t="s">
        <v>385</v>
      </c>
      <c r="CB128" s="41" t="str">
        <f t="shared" si="132"/>
        <v>0</v>
      </c>
      <c r="CC128" s="10" t="s">
        <v>385</v>
      </c>
      <c r="CD128" s="50" t="str">
        <f>IF(CC128="Осуществляется",SUBSTITUTE(CC128,"Осуществляется",1),SUBSTITUTE(CC128,"Не осуществляется",0))</f>
        <v>0</v>
      </c>
      <c r="CE128" s="10" t="s">
        <v>422</v>
      </c>
      <c r="CF128" s="50" t="str">
        <f t="shared" si="136"/>
        <v>1</v>
      </c>
      <c r="CG128" s="18">
        <f t="shared" si="135"/>
        <v>40</v>
      </c>
    </row>
    <row r="129" spans="1:86" s="44" customFormat="1" ht="34.15" customHeight="1" x14ac:dyDescent="0.2">
      <c r="A129" s="34">
        <v>125</v>
      </c>
      <c r="B129" s="43" t="s">
        <v>102</v>
      </c>
      <c r="C129" s="23">
        <v>12965</v>
      </c>
      <c r="D129" s="23">
        <v>0</v>
      </c>
      <c r="E129" s="23">
        <v>13621</v>
      </c>
      <c r="F129" s="23">
        <v>0</v>
      </c>
      <c r="G129" s="37">
        <f>ROUND((C129-D129)/(E129-F129)*100,0)</f>
        <v>95</v>
      </c>
      <c r="H129" s="37">
        <f>IF(G129&lt;51,0,IF(G129&lt;61,1,IF(G129&lt;71,2,IF(G129&lt;81,3,IF(G129&lt;90,4,5)))))</f>
        <v>5</v>
      </c>
      <c r="I129" s="9" t="s">
        <v>378</v>
      </c>
      <c r="J129" s="50" t="str">
        <f>IF(I129="Да",SUBSTITUTE(I129,"Да",1),SUBSTITUTE(I129,"Нет",0))</f>
        <v>1</v>
      </c>
      <c r="K129" s="23">
        <v>3052</v>
      </c>
      <c r="L129" s="23">
        <v>4000</v>
      </c>
      <c r="M129" s="37">
        <f>ROUND(ABS(L129-K129)/K129*100,0)</f>
        <v>31</v>
      </c>
      <c r="N129" s="37">
        <f>IF(M129&gt;30,0,IF(M129&gt;25,1,IF(M129&gt;20,2,IF(M129&gt;15,3,IF(M129&gt;10,4,5)))))</f>
        <v>0</v>
      </c>
      <c r="O129" s="8">
        <v>14830</v>
      </c>
      <c r="P129" s="8">
        <v>10139</v>
      </c>
      <c r="Q129" s="39">
        <f>ROUND(ABS(O129-P129)/P129*100,0)</f>
        <v>46</v>
      </c>
      <c r="R129" s="37">
        <f>IF(Q129&gt;30,0,IF(Q129&gt;25,1,IF(Q129&gt;20,2,IF(Q129&gt;15,3,IF(Q129&gt;10,4,5)))))</f>
        <v>0</v>
      </c>
      <c r="S129" s="8">
        <v>0</v>
      </c>
      <c r="T129" s="37">
        <f>IF(S129&gt;0,0,1)</f>
        <v>1</v>
      </c>
      <c r="U129" s="8" t="s">
        <v>380</v>
      </c>
      <c r="V129" s="37" t="str">
        <f>IF(U129="Имеется",SUBSTITUTE(U129,"Имеется",1),SUBSTITUTE(U129,"Не имеется",0))</f>
        <v>1</v>
      </c>
      <c r="W129" s="8">
        <v>9360</v>
      </c>
      <c r="X129" s="8">
        <v>15367</v>
      </c>
      <c r="Y129" s="37">
        <f>ROUND(W129/X129*100,0)</f>
        <v>61</v>
      </c>
      <c r="Z129" s="37">
        <f>IF(Y129&gt;50,0,IF(Y129&gt;20,1,IF(Y129&gt;5,2,3)))</f>
        <v>0</v>
      </c>
      <c r="AA129" s="8">
        <v>0</v>
      </c>
      <c r="AB129" s="8">
        <v>15307</v>
      </c>
      <c r="AC129" s="38">
        <f>ROUND(AA129/AB129*100,1)</f>
        <v>0</v>
      </c>
      <c r="AD129" s="37">
        <f>IF(AC129=0,2,IF(AC129&gt;0.1,0,1))</f>
        <v>2</v>
      </c>
      <c r="AE129" s="23">
        <v>0</v>
      </c>
      <c r="AF129" s="37">
        <f>IF(AE129=0,1,0)</f>
        <v>1</v>
      </c>
      <c r="AG129" s="8">
        <v>3639</v>
      </c>
      <c r="AH129" s="8">
        <v>10139</v>
      </c>
      <c r="AI129" s="8">
        <v>4000</v>
      </c>
      <c r="AJ129" s="8">
        <v>3052</v>
      </c>
      <c r="AK129" s="41">
        <f t="shared" si="114"/>
        <v>0</v>
      </c>
      <c r="AL129" s="41">
        <f>IF(AK129&gt;5,0,IF(AK129&gt;3,1,IF(AK129&gt;0,2,3)))</f>
        <v>3</v>
      </c>
      <c r="AM129" s="10" t="s">
        <v>378</v>
      </c>
      <c r="AN129" s="37" t="str">
        <f>IF(AM129="Да",SUBSTITUTE(AM129,"Да",1),SUBSTITUTE(AM129,"Нет",0))</f>
        <v>1</v>
      </c>
      <c r="AO129" s="10" t="s">
        <v>382</v>
      </c>
      <c r="AP129" s="37" t="str">
        <f>IF(AO129="Имеется",SUBSTITUTE(AO129,"Имеется",1),IF(AO129="Нет учреждений, которым доводится мун. задание",SUBSTITUTE(AO129,"Нет учреждений, которым доводится мун. задание",1),SUBSTITUTE(AO129,"Не имеется",0)))</f>
        <v>1</v>
      </c>
      <c r="AQ129" s="23">
        <v>2227</v>
      </c>
      <c r="AR129" s="23">
        <v>2701</v>
      </c>
      <c r="AS129" s="23">
        <v>3405</v>
      </c>
      <c r="AT129" s="23">
        <v>4666</v>
      </c>
      <c r="AU129" s="40">
        <f>ROUND(ABS(AT129/((AQ129+AR129+AS129)/3)-1)*100,0)</f>
        <v>68</v>
      </c>
      <c r="AV129" s="37">
        <f>IF(AU129&gt;50,0,IF(AU129&gt;40,1,IF(AU129&gt;30,2,IF(AU129&gt;20,3,IF(AU129&gt;10,4,5)))))</f>
        <v>0</v>
      </c>
      <c r="AW129" s="10" t="s">
        <v>381</v>
      </c>
      <c r="AX129" s="37" t="str">
        <f>IF(AW129="Не имеется",SUBSTITUTE(AW129,"Не имеется",1),SUBSTITUTE(AW129,"Имеется",0))</f>
        <v>1</v>
      </c>
      <c r="AY129" s="8">
        <v>15668</v>
      </c>
      <c r="AZ129" s="8">
        <v>0</v>
      </c>
      <c r="BA129" s="8">
        <v>15307</v>
      </c>
      <c r="BB129" s="37">
        <f>ROUND((AY129+AZ129)/BA129*100,0)</f>
        <v>102</v>
      </c>
      <c r="BC129" s="37">
        <f>IF(BB129&lt;90,0,IF(BB129&lt;95,1,IF(BB129&lt;100,2,3)))</f>
        <v>3</v>
      </c>
      <c r="BD129" s="7" t="s">
        <v>381</v>
      </c>
      <c r="BE129" s="37" t="str">
        <f>IF(BD129="Не имеется",SUBSTITUTE(BD129,"Не имеется",1),SUBSTITUTE(BD129,"Имеется",0))</f>
        <v>1</v>
      </c>
      <c r="BF129" s="8">
        <v>3600</v>
      </c>
      <c r="BG129" s="8">
        <v>4000</v>
      </c>
      <c r="BH129" s="37">
        <f>ROUND(BF129/BG129*100,0)</f>
        <v>90</v>
      </c>
      <c r="BI129" s="37">
        <f>IF(BH129&gt;50,0,IF(BH129&gt;40,1,IF(BH129&gt;30,2,IF(BH129&gt;20,3,IF(BH129&gt;10,4,5)))))</f>
        <v>0</v>
      </c>
      <c r="BJ129" s="23">
        <v>43</v>
      </c>
      <c r="BK129" s="23">
        <v>14818</v>
      </c>
      <c r="BL129" s="1">
        <f>ROUND(BJ129/BK129*100,0)</f>
        <v>0</v>
      </c>
      <c r="BM129" s="37">
        <f>IF(BL129&gt;15,0,IF(BL129&gt;12,1,IF(BL129&gt;9,2,IF(BL129&gt;6,3,IF(BL129&gt;3,4,5)))))</f>
        <v>5</v>
      </c>
      <c r="BN129" s="23">
        <v>-300</v>
      </c>
      <c r="BO129" s="23">
        <v>424</v>
      </c>
      <c r="BP129" s="23">
        <v>1525</v>
      </c>
      <c r="BQ129" s="23">
        <v>3576</v>
      </c>
      <c r="BR129" s="23">
        <v>7835</v>
      </c>
      <c r="BS129" s="37">
        <f t="shared" si="128"/>
        <v>0</v>
      </c>
      <c r="BT129" s="37">
        <f>IF(BS129&gt;5,0,IF(BS129&gt;0,1,2))</f>
        <v>2</v>
      </c>
      <c r="BU129" s="10" t="s">
        <v>384</v>
      </c>
      <c r="BV129" s="50" t="str">
        <f t="shared" si="137"/>
        <v>1</v>
      </c>
      <c r="BW129" s="10" t="s">
        <v>384</v>
      </c>
      <c r="BX129" s="50" t="str">
        <f>IF(BW129="Осуществляется",SUBSTITUTE(BW129,"Осуществляется",1),SUBSTITUTE(BW129,"Не осуществляется",0))</f>
        <v>1</v>
      </c>
      <c r="BY129" s="10" t="s">
        <v>384</v>
      </c>
      <c r="BZ129" s="50" t="str">
        <f t="shared" si="131"/>
        <v>1</v>
      </c>
      <c r="CA129" s="10" t="s">
        <v>384</v>
      </c>
      <c r="CB129" s="41" t="str">
        <f t="shared" si="132"/>
        <v>1</v>
      </c>
      <c r="CC129" s="10" t="s">
        <v>385</v>
      </c>
      <c r="CD129" s="50" t="str">
        <f>IF(CC129="Осуществляется",SUBSTITUTE(CC129,"Осуществляется",1),SUBSTITUTE(CC129,"Не осуществляется",0))</f>
        <v>0</v>
      </c>
      <c r="CE129" s="10" t="s">
        <v>422</v>
      </c>
      <c r="CF129" s="50" t="str">
        <f t="shared" si="136"/>
        <v>1</v>
      </c>
      <c r="CG129" s="18">
        <f t="shared" si="135"/>
        <v>33</v>
      </c>
    </row>
    <row r="130" spans="1:86" s="44" customFormat="1" ht="34.15" customHeight="1" x14ac:dyDescent="0.2">
      <c r="A130" s="34">
        <v>126</v>
      </c>
      <c r="B130" s="43" t="s">
        <v>103</v>
      </c>
      <c r="C130" s="23">
        <v>5410</v>
      </c>
      <c r="D130" s="23">
        <v>0</v>
      </c>
      <c r="E130" s="23">
        <v>5676</v>
      </c>
      <c r="F130" s="23">
        <v>0</v>
      </c>
      <c r="G130" s="37">
        <f>ROUND((C130-D130)/(E130-F130)*100,0)</f>
        <v>95</v>
      </c>
      <c r="H130" s="37">
        <f>IF(G130&lt;51,0,IF(G130&lt;61,1,IF(G130&lt;71,2,IF(G130&lt;81,3,IF(G130&lt;90,4,5)))))</f>
        <v>5</v>
      </c>
      <c r="I130" s="9" t="s">
        <v>378</v>
      </c>
      <c r="J130" s="50" t="str">
        <f>IF(I130="Да",SUBSTITUTE(I130,"Да",1),SUBSTITUTE(I130,"Нет",0))</f>
        <v>1</v>
      </c>
      <c r="K130" s="23">
        <v>656</v>
      </c>
      <c r="L130" s="23">
        <v>758</v>
      </c>
      <c r="M130" s="37">
        <f>ROUND(ABS(L130-K130)/K130*100,0)</f>
        <v>16</v>
      </c>
      <c r="N130" s="37">
        <f>IF(M130&gt;30,0,IF(M130&gt;25,1,IF(M130&gt;20,2,IF(M130&gt;15,3,IF(M130&gt;10,4,5)))))</f>
        <v>3</v>
      </c>
      <c r="O130" s="8">
        <v>5085</v>
      </c>
      <c r="P130" s="8">
        <v>3547</v>
      </c>
      <c r="Q130" s="39">
        <f>ROUND(ABS(O130-P130)/P130*100,0)</f>
        <v>43</v>
      </c>
      <c r="R130" s="37">
        <f>IF(Q130&gt;30,0,IF(Q130&gt;25,1,IF(Q130&gt;20,2,IF(Q130&gt;15,3,IF(Q130&gt;10,4,5)))))</f>
        <v>0</v>
      </c>
      <c r="S130" s="8">
        <v>0</v>
      </c>
      <c r="T130" s="37">
        <f>IF(S130&gt;0,0,1)</f>
        <v>1</v>
      </c>
      <c r="U130" s="8" t="s">
        <v>380</v>
      </c>
      <c r="V130" s="37" t="str">
        <f>IF(U130="Имеется",SUBSTITUTE(U130,"Имеется",1),SUBSTITUTE(U130,"Не имеется",0))</f>
        <v>1</v>
      </c>
      <c r="W130" s="8">
        <v>3106</v>
      </c>
      <c r="X130" s="8">
        <v>4946</v>
      </c>
      <c r="Y130" s="37">
        <f>ROUND(W130/X130*100,0)</f>
        <v>63</v>
      </c>
      <c r="Z130" s="37">
        <f>IF(Y130&gt;50,0,IF(Y130&gt;20,1,IF(Y130&gt;5,2,3)))</f>
        <v>0</v>
      </c>
      <c r="AA130" s="8">
        <v>0</v>
      </c>
      <c r="AB130" s="8">
        <v>4871</v>
      </c>
      <c r="AC130" s="38">
        <f>ROUND(AA130/AB130*100,1)</f>
        <v>0</v>
      </c>
      <c r="AD130" s="37">
        <f>IF(AC130=0,2,IF(AC130&gt;0.1,0,1))</f>
        <v>2</v>
      </c>
      <c r="AE130" s="23">
        <v>0</v>
      </c>
      <c r="AF130" s="37">
        <f>IF(AE130=0,1,0)</f>
        <v>1</v>
      </c>
      <c r="AG130" s="8">
        <v>661</v>
      </c>
      <c r="AH130" s="8">
        <v>3547</v>
      </c>
      <c r="AI130" s="8">
        <v>758</v>
      </c>
      <c r="AJ130" s="8">
        <v>656</v>
      </c>
      <c r="AK130" s="41">
        <f t="shared" si="114"/>
        <v>0</v>
      </c>
      <c r="AL130" s="41">
        <f>IF(AK130&gt;5,0,IF(AK130&gt;3,1,IF(AK130&gt;0,2,3)))</f>
        <v>3</v>
      </c>
      <c r="AM130" s="10" t="s">
        <v>378</v>
      </c>
      <c r="AN130" s="37" t="str">
        <f>IF(AM130="Да",SUBSTITUTE(AM130,"Да",1),SUBSTITUTE(AM130,"Нет",0))</f>
        <v>1</v>
      </c>
      <c r="AO130" s="10" t="s">
        <v>382</v>
      </c>
      <c r="AP130" s="37" t="str">
        <f>IF(AO130="Имеется",SUBSTITUTE(AO130,"Имеется",1),IF(AO130="Нет учреждений, которым доводится мун. задание",SUBSTITUTE(AO130,"Нет учреждений, которым доводится мун. задание",1),SUBSTITUTE(AO130,"Не имеется",0)))</f>
        <v>1</v>
      </c>
      <c r="AQ130" s="23">
        <v>791</v>
      </c>
      <c r="AR130" s="23">
        <v>982</v>
      </c>
      <c r="AS130" s="23">
        <v>873</v>
      </c>
      <c r="AT130" s="23">
        <v>1122</v>
      </c>
      <c r="AU130" s="40">
        <f>ROUND(ABS(AT130/((AQ130+AR130+AS130)/3)-1)*100,0)</f>
        <v>27</v>
      </c>
      <c r="AV130" s="37">
        <f>IF(AU130&gt;50,0,IF(AU130&gt;40,1,IF(AU130&gt;30,2,IF(AU130&gt;20,3,IF(AU130&gt;10,4,5)))))</f>
        <v>3</v>
      </c>
      <c r="AW130" s="10" t="s">
        <v>381</v>
      </c>
      <c r="AX130" s="37" t="str">
        <f>IF(AW130="Не имеется",SUBSTITUTE(AW130,"Не имеется",1),SUBSTITUTE(AW130,"Имеется",0))</f>
        <v>1</v>
      </c>
      <c r="AY130" s="8">
        <v>4968</v>
      </c>
      <c r="AZ130" s="8">
        <v>0</v>
      </c>
      <c r="BA130" s="8">
        <v>4871</v>
      </c>
      <c r="BB130" s="37">
        <f>ROUND((AY130+AZ130)/BA130*100,0)</f>
        <v>102</v>
      </c>
      <c r="BC130" s="37">
        <f>IF(BB130&lt;90,0,IF(BB130&lt;95,1,IF(BB130&lt;100,2,3)))</f>
        <v>3</v>
      </c>
      <c r="BD130" s="7" t="s">
        <v>381</v>
      </c>
      <c r="BE130" s="37" t="str">
        <f>IF(BD130="Не имеется",SUBSTITUTE(BD130,"Не имеется",1),SUBSTITUTE(BD130,"Имеется",0))</f>
        <v>1</v>
      </c>
      <c r="BF130" s="8">
        <v>0</v>
      </c>
      <c r="BG130" s="8">
        <v>843</v>
      </c>
      <c r="BH130" s="37">
        <f>ROUND(BF130/BG130*100,0)</f>
        <v>0</v>
      </c>
      <c r="BI130" s="37">
        <f>IF(BH130&gt;50,0,IF(BH130&gt;40,1,IF(BH130&gt;30,2,IF(BH130&gt;20,3,IF(BH130&gt;10,4,5)))))</f>
        <v>5</v>
      </c>
      <c r="BJ130" s="23">
        <v>0</v>
      </c>
      <c r="BK130" s="23">
        <v>4144</v>
      </c>
      <c r="BL130" s="1">
        <f>ROUND(BJ130/BK130*100,0)</f>
        <v>0</v>
      </c>
      <c r="BM130" s="37">
        <f>IF(BL130&gt;15,0,IF(BL130&gt;12,1,IF(BL130&gt;9,2,IF(BL130&gt;6,3,IF(BL130&gt;3,4,5)))))</f>
        <v>5</v>
      </c>
      <c r="BN130" s="23">
        <v>0</v>
      </c>
      <c r="BO130" s="23">
        <v>-85</v>
      </c>
      <c r="BP130" s="23">
        <v>274</v>
      </c>
      <c r="BQ130" s="23">
        <v>843</v>
      </c>
      <c r="BR130" s="23">
        <v>2832</v>
      </c>
      <c r="BS130" s="37">
        <f t="shared" si="128"/>
        <v>0</v>
      </c>
      <c r="BT130" s="37">
        <f>IF(BS130&gt;5,0,IF(BS130&gt;0,1,2))</f>
        <v>2</v>
      </c>
      <c r="BU130" s="10" t="s">
        <v>384</v>
      </c>
      <c r="BV130" s="50" t="str">
        <f t="shared" si="137"/>
        <v>1</v>
      </c>
      <c r="BW130" s="10" t="s">
        <v>384</v>
      </c>
      <c r="BX130" s="50" t="str">
        <f>IF(BW130="Осуществляется",SUBSTITUTE(BW130,"Осуществляется",1),SUBSTITUTE(BW130,"Не осуществляется",0))</f>
        <v>1</v>
      </c>
      <c r="BY130" s="10" t="s">
        <v>384</v>
      </c>
      <c r="BZ130" s="50" t="str">
        <f t="shared" si="131"/>
        <v>1</v>
      </c>
      <c r="CA130" s="10" t="s">
        <v>385</v>
      </c>
      <c r="CB130" s="41" t="str">
        <f t="shared" si="132"/>
        <v>0</v>
      </c>
      <c r="CC130" s="10" t="s">
        <v>385</v>
      </c>
      <c r="CD130" s="50" t="str">
        <f>IF(CC130="Осуществляется",SUBSTITUTE(CC130,"Осуществляется",1),SUBSTITUTE(CC130,"Не осуществляется",0))</f>
        <v>0</v>
      </c>
      <c r="CE130" s="10" t="s">
        <v>422</v>
      </c>
      <c r="CF130" s="50" t="str">
        <f t="shared" si="136"/>
        <v>1</v>
      </c>
      <c r="CG130" s="18">
        <f t="shared" si="135"/>
        <v>43</v>
      </c>
    </row>
    <row r="131" spans="1:86" s="44" customFormat="1" ht="34.15" customHeight="1" x14ac:dyDescent="0.2">
      <c r="A131" s="34">
        <v>127</v>
      </c>
      <c r="B131" s="43" t="s">
        <v>104</v>
      </c>
      <c r="C131" s="23">
        <v>5642</v>
      </c>
      <c r="D131" s="23">
        <v>0</v>
      </c>
      <c r="E131" s="23">
        <v>5895</v>
      </c>
      <c r="F131" s="23">
        <v>0</v>
      </c>
      <c r="G131" s="37">
        <f>ROUND((C131-D131)/(E131-F131)*100,0)</f>
        <v>96</v>
      </c>
      <c r="H131" s="37">
        <f>IF(G131&lt;51,0,IF(G131&lt;61,1,IF(G131&lt;71,2,IF(G131&lt;81,3,IF(G131&lt;90,4,5)))))</f>
        <v>5</v>
      </c>
      <c r="I131" s="9" t="s">
        <v>378</v>
      </c>
      <c r="J131" s="50" t="str">
        <f>IF(I131="Да",SUBSTITUTE(I131,"Да",1),SUBSTITUTE(I131,"Нет",0))</f>
        <v>1</v>
      </c>
      <c r="K131" s="23">
        <v>1375</v>
      </c>
      <c r="L131" s="23">
        <v>2236</v>
      </c>
      <c r="M131" s="37">
        <f>ROUND(ABS(L131-K131)/K131*100,0)</f>
        <v>63</v>
      </c>
      <c r="N131" s="37">
        <f>IF(M131&gt;30,0,IF(M131&gt;25,1,IF(M131&gt;20,2,IF(M131&gt;15,3,IF(M131&gt;10,4,5)))))</f>
        <v>0</v>
      </c>
      <c r="O131" s="8">
        <v>5112</v>
      </c>
      <c r="P131" s="8">
        <v>3804</v>
      </c>
      <c r="Q131" s="39">
        <f>ROUND(ABS(O131-P131)/P131*100,0)</f>
        <v>34</v>
      </c>
      <c r="R131" s="37">
        <f>IF(Q131&gt;30,0,IF(Q131&gt;25,1,IF(Q131&gt;20,2,IF(Q131&gt;15,3,IF(Q131&gt;10,4,5)))))</f>
        <v>0</v>
      </c>
      <c r="S131" s="8">
        <v>0</v>
      </c>
      <c r="T131" s="37">
        <f>IF(S131&gt;0,0,1)</f>
        <v>1</v>
      </c>
      <c r="U131" s="8" t="s">
        <v>380</v>
      </c>
      <c r="V131" s="37" t="str">
        <f>IF(U131="Имеется",SUBSTITUTE(U131,"Имеется",1),SUBSTITUTE(U131,"Не имеется",0))</f>
        <v>1</v>
      </c>
      <c r="W131" s="8">
        <v>2430</v>
      </c>
      <c r="X131" s="8">
        <v>5859</v>
      </c>
      <c r="Y131" s="37">
        <f>ROUND(W131/X131*100,0)</f>
        <v>41</v>
      </c>
      <c r="Z131" s="37">
        <f>IF(Y131&gt;50,0,IF(Y131&gt;20,1,IF(Y131&gt;5,2,3)))</f>
        <v>1</v>
      </c>
      <c r="AA131" s="8">
        <v>0</v>
      </c>
      <c r="AB131" s="8">
        <v>5011</v>
      </c>
      <c r="AC131" s="38">
        <f>ROUND(AA131/AB131*100,1)</f>
        <v>0</v>
      </c>
      <c r="AD131" s="37">
        <f>IF(AC131=0,2,IF(AC131&gt;0.1,0,1))</f>
        <v>2</v>
      </c>
      <c r="AE131" s="23">
        <v>0</v>
      </c>
      <c r="AF131" s="37">
        <f>IF(AE131=0,1,0)</f>
        <v>1</v>
      </c>
      <c r="AG131" s="8">
        <v>1358</v>
      </c>
      <c r="AH131" s="8">
        <v>3804</v>
      </c>
      <c r="AI131" s="8">
        <v>2236</v>
      </c>
      <c r="AJ131" s="8">
        <v>1375</v>
      </c>
      <c r="AK131" s="41">
        <f t="shared" si="114"/>
        <v>0</v>
      </c>
      <c r="AL131" s="41">
        <f>IF(AK131&gt;5,0,IF(AK131&gt;3,1,IF(AK131&gt;0,2,3)))</f>
        <v>3</v>
      </c>
      <c r="AM131" s="10" t="s">
        <v>378</v>
      </c>
      <c r="AN131" s="37" t="str">
        <f>IF(AM131="Да",SUBSTITUTE(AM131,"Да",1),SUBSTITUTE(AM131,"Нет",0))</f>
        <v>1</v>
      </c>
      <c r="AO131" s="10" t="s">
        <v>382</v>
      </c>
      <c r="AP131" s="37" t="str">
        <f>IF(AO131="Имеется",SUBSTITUTE(AO131,"Имеется",1),IF(AO131="Нет учреждений, которым доводится мун. задание",SUBSTITUTE(AO131,"Нет учреждений, которым доводится мун. задание",1),SUBSTITUTE(AO131,"Не имеется",0)))</f>
        <v>1</v>
      </c>
      <c r="AQ131" s="23">
        <v>791</v>
      </c>
      <c r="AR131" s="23">
        <v>984</v>
      </c>
      <c r="AS131" s="23">
        <v>751</v>
      </c>
      <c r="AT131" s="23">
        <v>1262</v>
      </c>
      <c r="AU131" s="40">
        <f>ROUND(ABS(AT131/((AQ131+AR131+AS131)/3)-1)*100,0)</f>
        <v>50</v>
      </c>
      <c r="AV131" s="37">
        <f>IF(AU131&gt;50,0,IF(AU131&gt;40,1,IF(AU131&gt;30,2,IF(AU131&gt;20,3,IF(AU131&gt;10,4,5)))))</f>
        <v>1</v>
      </c>
      <c r="AW131" s="10" t="s">
        <v>381</v>
      </c>
      <c r="AX131" s="37" t="str">
        <f>IF(AW131="Не имеется",SUBSTITUTE(AW131,"Не имеется",1),SUBSTITUTE(AW131,"Имеется",0))</f>
        <v>1</v>
      </c>
      <c r="AY131" s="8">
        <v>5889</v>
      </c>
      <c r="AZ131" s="8">
        <v>0</v>
      </c>
      <c r="BA131" s="8">
        <v>5011</v>
      </c>
      <c r="BB131" s="37">
        <f>ROUND((AY131+AZ131)/BA131*100,0)</f>
        <v>118</v>
      </c>
      <c r="BC131" s="37">
        <f>IF(BB131&lt;90,0,IF(BB131&lt;95,1,IF(BB131&lt;100,2,3)))</f>
        <v>3</v>
      </c>
      <c r="BD131" s="7" t="s">
        <v>381</v>
      </c>
      <c r="BE131" s="37" t="str">
        <f>IF(BD131="Не имеется",SUBSTITUTE(BD131,"Не имеется",1),SUBSTITUTE(BD131,"Имеется",0))</f>
        <v>1</v>
      </c>
      <c r="BF131" s="8">
        <v>0</v>
      </c>
      <c r="BG131" s="8">
        <v>2127</v>
      </c>
      <c r="BH131" s="37">
        <f>ROUND(BF131/BG131*100,0)</f>
        <v>0</v>
      </c>
      <c r="BI131" s="37">
        <f>IF(BH131&gt;50,0,IF(BH131&gt;40,1,IF(BH131&gt;30,2,IF(BH131&gt;20,3,IF(BH131&gt;10,4,5)))))</f>
        <v>5</v>
      </c>
      <c r="BJ131" s="23">
        <v>0</v>
      </c>
      <c r="BK131" s="23">
        <v>3967</v>
      </c>
      <c r="BL131" s="1">
        <f>ROUND(BJ131/BK131*100,0)</f>
        <v>0</v>
      </c>
      <c r="BM131" s="37">
        <f>IF(BL131&gt;15,0,IF(BL131&gt;12,1,IF(BL131&gt;9,2,IF(BL131&gt;6,3,IF(BL131&gt;3,4,5)))))</f>
        <v>5</v>
      </c>
      <c r="BN131" s="23">
        <v>0</v>
      </c>
      <c r="BO131" s="23">
        <v>109</v>
      </c>
      <c r="BP131" s="23">
        <v>280</v>
      </c>
      <c r="BQ131" s="23">
        <v>2127</v>
      </c>
      <c r="BR131" s="23">
        <v>2150</v>
      </c>
      <c r="BS131" s="37">
        <f t="shared" si="128"/>
        <v>0</v>
      </c>
      <c r="BT131" s="37">
        <f>IF(BS131&gt;5,0,IF(BS131&gt;0,1,2))</f>
        <v>2</v>
      </c>
      <c r="BU131" s="10" t="s">
        <v>384</v>
      </c>
      <c r="BV131" s="50" t="str">
        <f t="shared" si="137"/>
        <v>1</v>
      </c>
      <c r="BW131" s="10" t="s">
        <v>384</v>
      </c>
      <c r="BX131" s="50" t="str">
        <f>IF(BW131="Осуществляется",SUBSTITUTE(BW131,"Осуществляется",1),SUBSTITUTE(BW131,"Не осуществляется",0))</f>
        <v>1</v>
      </c>
      <c r="BY131" s="10" t="s">
        <v>384</v>
      </c>
      <c r="BZ131" s="50" t="str">
        <f t="shared" si="131"/>
        <v>1</v>
      </c>
      <c r="CA131" s="10" t="s">
        <v>385</v>
      </c>
      <c r="CB131" s="41" t="str">
        <f t="shared" si="132"/>
        <v>0</v>
      </c>
      <c r="CC131" s="10" t="s">
        <v>385</v>
      </c>
      <c r="CD131" s="50" t="str">
        <f>IF(CC131="Осуществляется",SUBSTITUTE(CC131,"Осуществляется",1),SUBSTITUTE(CC131,"Не осуществляется",0))</f>
        <v>0</v>
      </c>
      <c r="CE131" s="10" t="s">
        <v>422</v>
      </c>
      <c r="CF131" s="50" t="str">
        <f t="shared" si="136"/>
        <v>1</v>
      </c>
      <c r="CG131" s="18">
        <f t="shared" si="135"/>
        <v>39</v>
      </c>
    </row>
    <row r="132" spans="1:86" s="44" customFormat="1" ht="34.15" customHeight="1" x14ac:dyDescent="0.2">
      <c r="A132" s="34">
        <v>128</v>
      </c>
      <c r="B132" s="43" t="s">
        <v>364</v>
      </c>
      <c r="C132" s="23">
        <v>4923</v>
      </c>
      <c r="D132" s="23">
        <v>0</v>
      </c>
      <c r="E132" s="23">
        <v>5187</v>
      </c>
      <c r="F132" s="23">
        <v>0</v>
      </c>
      <c r="G132" s="37">
        <f>ROUND((C132-D132)/(E132-F132)*100,0)</f>
        <v>95</v>
      </c>
      <c r="H132" s="37">
        <f>IF(G132&lt;51,0,IF(G132&lt;61,1,IF(G132&lt;71,2,IF(G132&lt;81,3,IF(G132&lt;90,4,5)))))</f>
        <v>5</v>
      </c>
      <c r="I132" s="9" t="s">
        <v>378</v>
      </c>
      <c r="J132" s="50" t="str">
        <f>IF(I132="Да",SUBSTITUTE(I132,"Да",1),SUBSTITUTE(I132,"Нет",0))</f>
        <v>1</v>
      </c>
      <c r="K132" s="23">
        <v>738</v>
      </c>
      <c r="L132" s="23">
        <v>1372</v>
      </c>
      <c r="M132" s="37">
        <f>ROUND(ABS(L132-K132)/K132*100,0)</f>
        <v>86</v>
      </c>
      <c r="N132" s="37">
        <f>IF(M132&gt;30,0,IF(M132&gt;25,1,IF(M132&gt;20,2,IF(M132&gt;15,3,IF(M132&gt;10,4,5)))))</f>
        <v>0</v>
      </c>
      <c r="O132" s="8">
        <v>4883</v>
      </c>
      <c r="P132" s="8">
        <v>3497</v>
      </c>
      <c r="Q132" s="39">
        <f>ROUND(ABS(O132-P132)/P132*100,0)</f>
        <v>40</v>
      </c>
      <c r="R132" s="37">
        <f>IF(Q132&gt;30,0,IF(Q132&gt;25,1,IF(Q132&gt;20,2,IF(Q132&gt;15,3,IF(Q132&gt;10,4,5)))))</f>
        <v>0</v>
      </c>
      <c r="S132" s="8">
        <v>0</v>
      </c>
      <c r="T132" s="37">
        <f>IF(S132&gt;0,0,1)</f>
        <v>1</v>
      </c>
      <c r="U132" s="8" t="s">
        <v>380</v>
      </c>
      <c r="V132" s="37" t="str">
        <f>IF(U132="Имеется",SUBSTITUTE(U132,"Имеется",1),SUBSTITUTE(U132,"Не имеется",0))</f>
        <v>1</v>
      </c>
      <c r="W132" s="8">
        <v>2910</v>
      </c>
      <c r="X132" s="8">
        <v>6845</v>
      </c>
      <c r="Y132" s="37">
        <f>ROUND(W132/X132*100,0)</f>
        <v>43</v>
      </c>
      <c r="Z132" s="37">
        <f>IF(Y132&gt;50,0,IF(Y132&gt;20,1,IF(Y132&gt;5,2,3)))</f>
        <v>1</v>
      </c>
      <c r="AA132" s="8">
        <v>0</v>
      </c>
      <c r="AB132" s="8">
        <v>6248</v>
      </c>
      <c r="AC132" s="38">
        <f>ROUND(AA132/AB132*100,1)</f>
        <v>0</v>
      </c>
      <c r="AD132" s="37">
        <f>IF(AC132=0,2,IF(AC132&gt;0.1,0,1))</f>
        <v>2</v>
      </c>
      <c r="AE132" s="23">
        <v>0</v>
      </c>
      <c r="AF132" s="37">
        <f>IF(AE132=0,1,0)</f>
        <v>1</v>
      </c>
      <c r="AG132" s="8">
        <v>755</v>
      </c>
      <c r="AH132" s="8">
        <v>3497</v>
      </c>
      <c r="AI132" s="8">
        <v>1372</v>
      </c>
      <c r="AJ132" s="8">
        <v>738</v>
      </c>
      <c r="AK132" s="41">
        <f t="shared" si="114"/>
        <v>0</v>
      </c>
      <c r="AL132" s="41">
        <f>IF(AK132&gt;5,0,IF(AK132&gt;3,1,IF(AK132&gt;0,2,3)))</f>
        <v>3</v>
      </c>
      <c r="AM132" s="10" t="s">
        <v>378</v>
      </c>
      <c r="AN132" s="37" t="str">
        <f>IF(AM132="Да",SUBSTITUTE(AM132,"Да",1),SUBSTITUTE(AM132,"Нет",0))</f>
        <v>1</v>
      </c>
      <c r="AO132" s="10" t="s">
        <v>382</v>
      </c>
      <c r="AP132" s="37" t="str">
        <f>IF(AO132="Имеется",SUBSTITUTE(AO132,"Имеется",1),IF(AO132="Нет учреждений, которым доводится мун. задание",SUBSTITUTE(AO132,"Нет учреждений, которым доводится мун. задание",1),SUBSTITUTE(AO132,"Не имеется",0)))</f>
        <v>1</v>
      </c>
      <c r="AQ132" s="23">
        <v>864</v>
      </c>
      <c r="AR132" s="23">
        <v>968</v>
      </c>
      <c r="AS132" s="23">
        <v>773</v>
      </c>
      <c r="AT132" s="23">
        <v>1061</v>
      </c>
      <c r="AU132" s="40">
        <f>ROUND(ABS(AT132/((AQ132+AR132+AS132)/3)-1)*100,0)</f>
        <v>22</v>
      </c>
      <c r="AV132" s="37">
        <f>IF(AU132&gt;50,0,IF(AU132&gt;40,1,IF(AU132&gt;30,2,IF(AU132&gt;20,3,IF(AU132&gt;10,4,5)))))</f>
        <v>3</v>
      </c>
      <c r="AW132" s="10" t="s">
        <v>381</v>
      </c>
      <c r="AX132" s="37" t="str">
        <f>IF(AW132="Не имеется",SUBSTITUTE(AW132,"Не имеется",1),SUBSTITUTE(AW132,"Имеется",0))</f>
        <v>1</v>
      </c>
      <c r="AY132" s="8">
        <v>6864</v>
      </c>
      <c r="AZ132" s="8">
        <v>0</v>
      </c>
      <c r="BA132" s="8">
        <v>6248</v>
      </c>
      <c r="BB132" s="37">
        <f>ROUND((AY132+AZ132)/BA132*100,0)</f>
        <v>110</v>
      </c>
      <c r="BC132" s="37">
        <f>IF(BB132&lt;90,0,IF(BB132&lt;95,1,IF(BB132&lt;100,2,3)))</f>
        <v>3</v>
      </c>
      <c r="BD132" s="7" t="s">
        <v>381</v>
      </c>
      <c r="BE132" s="37" t="str">
        <f>IF(BD132="Не имеется",SUBSTITUTE(BD132,"Не имеется",1),SUBSTITUTE(BD132,"Имеется",0))</f>
        <v>1</v>
      </c>
      <c r="BF132" s="8">
        <v>0</v>
      </c>
      <c r="BG132" s="8">
        <v>1132</v>
      </c>
      <c r="BH132" s="37">
        <f>ROUND(BF132/BG132*100,0)</f>
        <v>0</v>
      </c>
      <c r="BI132" s="37">
        <f>IF(BH132&gt;50,0,IF(BH132&gt;40,1,IF(BH132&gt;30,2,IF(BH132&gt;20,3,IF(BH132&gt;10,4,5)))))</f>
        <v>5</v>
      </c>
      <c r="BJ132" s="23">
        <v>0</v>
      </c>
      <c r="BK132" s="23">
        <v>3731</v>
      </c>
      <c r="BL132" s="1">
        <f>ROUND(BJ132/BK132*100,0)</f>
        <v>0</v>
      </c>
      <c r="BM132" s="37">
        <f>IF(BL132&gt;15,0,IF(BL132&gt;12,1,IF(BL132&gt;9,2,IF(BL132&gt;6,3,IF(BL132&gt;3,4,5)))))</f>
        <v>5</v>
      </c>
      <c r="BN132" s="23">
        <v>0</v>
      </c>
      <c r="BO132" s="23">
        <v>240</v>
      </c>
      <c r="BP132" s="23">
        <v>647</v>
      </c>
      <c r="BQ132" s="23">
        <v>1132</v>
      </c>
      <c r="BR132" s="23">
        <v>2263</v>
      </c>
      <c r="BS132" s="37">
        <f t="shared" si="128"/>
        <v>0</v>
      </c>
      <c r="BT132" s="37">
        <f>IF(BS132&gt;5,0,IF(BS132&gt;0,1,2))</f>
        <v>2</v>
      </c>
      <c r="BU132" s="10" t="s">
        <v>384</v>
      </c>
      <c r="BV132" s="50" t="str">
        <f t="shared" si="137"/>
        <v>1</v>
      </c>
      <c r="BW132" s="10" t="s">
        <v>384</v>
      </c>
      <c r="BX132" s="50" t="str">
        <f>IF(BW132="Осуществляется",SUBSTITUTE(BW132,"Осуществляется",1),SUBSTITUTE(BW132,"Не осуществляется",0))</f>
        <v>1</v>
      </c>
      <c r="BY132" s="10" t="s">
        <v>384</v>
      </c>
      <c r="BZ132" s="50" t="str">
        <f t="shared" si="131"/>
        <v>1</v>
      </c>
      <c r="CA132" s="10" t="s">
        <v>385</v>
      </c>
      <c r="CB132" s="41" t="str">
        <f t="shared" si="132"/>
        <v>0</v>
      </c>
      <c r="CC132" s="10" t="s">
        <v>385</v>
      </c>
      <c r="CD132" s="50" t="str">
        <f>IF(CC132="Осуществляется",SUBSTITUTE(CC132,"Осуществляется",1),SUBSTITUTE(CC132,"Не осуществляется",0))</f>
        <v>0</v>
      </c>
      <c r="CE132" s="10" t="s">
        <v>422</v>
      </c>
      <c r="CF132" s="50" t="str">
        <f t="shared" si="136"/>
        <v>1</v>
      </c>
      <c r="CG132" s="18">
        <f t="shared" si="135"/>
        <v>41</v>
      </c>
    </row>
    <row r="133" spans="1:86" s="45" customFormat="1" ht="49.15" customHeight="1" x14ac:dyDescent="0.2">
      <c r="A133" s="34">
        <v>129</v>
      </c>
      <c r="B133" s="35" t="s">
        <v>245</v>
      </c>
      <c r="C133" s="23">
        <v>1409454</v>
      </c>
      <c r="D133" s="23">
        <v>66634</v>
      </c>
      <c r="E133" s="23">
        <v>1409956</v>
      </c>
      <c r="F133" s="23">
        <v>66634</v>
      </c>
      <c r="G133" s="37">
        <f t="shared" ref="G133:G196" si="172">ROUND((C133-D133)/(E133-F133)*100,0)</f>
        <v>100</v>
      </c>
      <c r="H133" s="37">
        <f t="shared" ref="H133:H196" si="173">IF(G133&lt;51,0,IF(G133&lt;61,1,IF(G133&lt;71,2,IF(G133&lt;81,3,IF(G133&lt;90,4,5)))))</f>
        <v>5</v>
      </c>
      <c r="I133" s="9" t="s">
        <v>378</v>
      </c>
      <c r="J133" s="50" t="str">
        <f t="shared" si="134"/>
        <v>1</v>
      </c>
      <c r="K133" s="23">
        <v>286616</v>
      </c>
      <c r="L133" s="23">
        <v>319302</v>
      </c>
      <c r="M133" s="37">
        <f t="shared" ref="M133:M196" si="174">ROUND(ABS(L133-K133)/K133*100,0)</f>
        <v>11</v>
      </c>
      <c r="N133" s="37">
        <f t="shared" ref="N133:N196" si="175">IF(M133&gt;30,0,IF(M133&gt;25,1,IF(M133&gt;20,2,IF(M133&gt;15,3,IF(M133&gt;10,4,5)))))</f>
        <v>4</v>
      </c>
      <c r="O133" s="8">
        <v>368584</v>
      </c>
      <c r="P133" s="8">
        <v>316038</v>
      </c>
      <c r="Q133" s="39">
        <f t="shared" ref="Q133:Q196" si="176">ROUND(ABS(O133-P133)/P133*100,0)</f>
        <v>17</v>
      </c>
      <c r="R133" s="37">
        <f t="shared" ref="R133:R196" si="177">IF(Q133&gt;30,0,IF(Q133&gt;25,1,IF(Q133&gt;20,2,IF(Q133&gt;15,3,IF(Q133&gt;10,4,5)))))</f>
        <v>3</v>
      </c>
      <c r="S133" s="8">
        <v>0</v>
      </c>
      <c r="T133" s="37">
        <f t="shared" ref="T133:T196" si="178">IF(S133&gt;0,0,1)</f>
        <v>1</v>
      </c>
      <c r="U133" s="8" t="s">
        <v>380</v>
      </c>
      <c r="V133" s="37" t="str">
        <f t="shared" ref="V133:V196" si="179">IF(U133="Имеется",SUBSTITUTE(U133,"Имеется",1),SUBSTITUTE(U133,"Не имеется",0))</f>
        <v>1</v>
      </c>
      <c r="W133" s="8">
        <v>163013.70000000001</v>
      </c>
      <c r="X133" s="8">
        <v>408160</v>
      </c>
      <c r="Y133" s="37">
        <f t="shared" ref="Y133:Y196" si="180">ROUND(W133/X133*100,0)</f>
        <v>40</v>
      </c>
      <c r="Z133" s="37">
        <f t="shared" ref="Z133:Z196" si="181">IF(Y133&gt;50,0,IF(Y133&gt;20,1,IF(Y133&gt;5,2,3)))</f>
        <v>1</v>
      </c>
      <c r="AA133" s="8">
        <v>0</v>
      </c>
      <c r="AB133" s="8">
        <v>1306891</v>
      </c>
      <c r="AC133" s="38">
        <f t="shared" ref="AC133:AC196" si="182">ROUND(AA133/AB133*100,1)</f>
        <v>0</v>
      </c>
      <c r="AD133" s="37">
        <f t="shared" ref="AD133:AD196" si="183">IF(AC133=0,2,IF(AC133&gt;0.1,0,1))</f>
        <v>2</v>
      </c>
      <c r="AE133" s="23">
        <v>0</v>
      </c>
      <c r="AF133" s="37">
        <f t="shared" ref="AF133:AF196" si="184">IF(AE133=0,1,0)</f>
        <v>1</v>
      </c>
      <c r="AG133" s="8">
        <v>329004.7</v>
      </c>
      <c r="AH133" s="8">
        <v>300693</v>
      </c>
      <c r="AI133" s="8">
        <v>318343</v>
      </c>
      <c r="AJ133" s="8">
        <v>286616</v>
      </c>
      <c r="AK133" s="41">
        <f t="shared" ref="AK133:AK196" si="185">ROUND(IF(AG133&lt;AH133,0,IF((AG133-AH133)&lt;(AI133-AJ133),0,((AG133-AH133)-(AI133-AJ133))/AG133*100)),0)</f>
        <v>0</v>
      </c>
      <c r="AL133" s="41">
        <f t="shared" ref="AL133:AL196" si="186">IF(AK133&gt;5,0,IF(AK133&gt;3,1,IF(AK133&gt;0,2,3)))</f>
        <v>3</v>
      </c>
      <c r="AM133" s="10" t="s">
        <v>378</v>
      </c>
      <c r="AN133" s="37" t="str">
        <f t="shared" ref="AN133:AN196" si="187">IF(AM133="Да",SUBSTITUTE(AM133,"Да",1),SUBSTITUTE(AM133,"Нет",0))</f>
        <v>1</v>
      </c>
      <c r="AO133" s="10" t="s">
        <v>380</v>
      </c>
      <c r="AP133" s="37" t="str">
        <f t="shared" ref="AP133:AP196" si="188">IF(AO133="Имеется",SUBSTITUTE(AO133,"Имеется",1),IF(AO133="Нет учреждений, которым доводится мун. задание",SUBSTITUTE(AO133,"Нет учреждений, которым доводится мун. задание",1),SUBSTITUTE(AO133,"Не имеется",0)))</f>
        <v>1</v>
      </c>
      <c r="AQ133" s="23">
        <v>65581.8</v>
      </c>
      <c r="AR133" s="23">
        <v>91601.3</v>
      </c>
      <c r="AS133" s="23">
        <v>67430.100000000006</v>
      </c>
      <c r="AT133" s="23">
        <v>104391.5</v>
      </c>
      <c r="AU133" s="40">
        <f t="shared" ref="AU133:AU196" si="189">ROUND(ABS(AT133/((AQ133+AR133+AS133)/3)-1)*100,0)</f>
        <v>39</v>
      </c>
      <c r="AV133" s="37">
        <f t="shared" ref="AV133:AV196" si="190">IF(AU133&gt;50,0,IF(AU133&gt;40,1,IF(AU133&gt;30,2,IF(AU133&gt;20,3,IF(AU133&gt;10,4,5)))))</f>
        <v>2</v>
      </c>
      <c r="AW133" s="10" t="s">
        <v>381</v>
      </c>
      <c r="AX133" s="37" t="str">
        <f t="shared" ref="AX133:AX196" si="191">IF(AW133="Не имеется",SUBSTITUTE(AW133,"Не имеется",1),SUBSTITUTE(AW133,"Имеется",0))</f>
        <v>1</v>
      </c>
      <c r="AY133" s="8">
        <v>1298549</v>
      </c>
      <c r="AZ133" s="8">
        <v>0</v>
      </c>
      <c r="BA133" s="8">
        <v>1306891</v>
      </c>
      <c r="BB133" s="37">
        <f t="shared" ref="BB133:BB196" si="192">ROUND((AY133+AZ133)/BA133*100,0)</f>
        <v>99</v>
      </c>
      <c r="BC133" s="37">
        <f t="shared" ref="BC133:BC196" si="193">IF(BB133&lt;90,0,IF(BB133&lt;95,1,IF(BB133&lt;100,2,3)))</f>
        <v>2</v>
      </c>
      <c r="BD133" s="7" t="s">
        <v>381</v>
      </c>
      <c r="BE133" s="37" t="str">
        <f t="shared" ref="BE133:BE196" si="194">IF(BD133="Не имеется",SUBSTITUTE(BD133,"Не имеется",1),SUBSTITUTE(BD133,"Имеется",0))</f>
        <v>1</v>
      </c>
      <c r="BF133" s="8">
        <v>37050.400000000001</v>
      </c>
      <c r="BG133" s="8">
        <v>156288</v>
      </c>
      <c r="BH133" s="37">
        <f t="shared" ref="BH133:BH196" si="195">ROUND(BF133/BG133*100,0)</f>
        <v>24</v>
      </c>
      <c r="BI133" s="37">
        <f t="shared" ref="BI133:BI196" si="196">IF(BH133&gt;50,0,IF(BH133&gt;40,1,IF(BH133&gt;30,2,IF(BH133&gt;20,3,IF(BH133&gt;10,4,5)))))</f>
        <v>3</v>
      </c>
      <c r="BJ133" s="23">
        <v>94</v>
      </c>
      <c r="BK133" s="23">
        <v>416501</v>
      </c>
      <c r="BL133" s="1">
        <f t="shared" ref="BL133:BL196" si="197">ROUND(BJ133/BK133*100,0)</f>
        <v>0</v>
      </c>
      <c r="BM133" s="37">
        <f t="shared" ref="BM133:BM196" si="198">IF(BL133&gt;15,0,IF(BL133&gt;12,1,IF(BL133&gt;9,2,IF(BL133&gt;6,3,IF(BL133&gt;3,4,5)))))</f>
        <v>5</v>
      </c>
      <c r="BN133" s="23">
        <v>12251</v>
      </c>
      <c r="BO133" s="23">
        <v>12573</v>
      </c>
      <c r="BP133" s="23">
        <v>0</v>
      </c>
      <c r="BQ133" s="23">
        <v>306729</v>
      </c>
      <c r="BR133" s="23">
        <v>0</v>
      </c>
      <c r="BS133" s="37">
        <f t="shared" ref="BS133:BS196" si="199">ROUND(IF(BF133&gt;0,IF(BN133&gt;0,(BN133-BO133-BP133)/(BQ133+BR133)*100,0),0),0)</f>
        <v>0</v>
      </c>
      <c r="BT133" s="37">
        <f t="shared" ref="BT133:BT196" si="200">IF(BS133&gt;5,0,IF(BS133&gt;0,1,2))</f>
        <v>2</v>
      </c>
      <c r="BU133" s="10" t="s">
        <v>384</v>
      </c>
      <c r="BV133" s="50" t="str">
        <f t="shared" si="137"/>
        <v>1</v>
      </c>
      <c r="BW133" s="10" t="s">
        <v>384</v>
      </c>
      <c r="BX133" s="50" t="str">
        <f t="shared" ref="BX133:BX196" si="201">IF(BW133="Осуществляется",SUBSTITUTE(BW133,"Осуществляется",1),SUBSTITUTE(BW133,"Не осуществляется",0))</f>
        <v>1</v>
      </c>
      <c r="BY133" s="10" t="s">
        <v>384</v>
      </c>
      <c r="BZ133" s="50" t="str">
        <f t="shared" ref="BZ133:BZ196" si="202">IF(BY133="Осуществляется",SUBSTITUTE(BY133,"Осуществляется",1),SUBSTITUTE(BY133,"Не осуществляется",0))</f>
        <v>1</v>
      </c>
      <c r="CA133" s="10" t="s">
        <v>384</v>
      </c>
      <c r="CB133" s="41" t="str">
        <f t="shared" ref="CB133:CB196" si="203">IF(CA133="Осуществляется",SUBSTITUTE(CA133,"Осуществляется",1),SUBSTITUTE(CA133,"Не осуществляется",0))</f>
        <v>1</v>
      </c>
      <c r="CC133" s="10" t="s">
        <v>384</v>
      </c>
      <c r="CD133" s="50" t="str">
        <f t="shared" ref="CD133:CD196" si="204">IF(CC133="Осуществляется",SUBSTITUTE(CC133,"Осуществляется",1),SUBSTITUTE(CC133,"Не осуществляется",0))</f>
        <v>1</v>
      </c>
      <c r="CE133" s="10" t="s">
        <v>422</v>
      </c>
      <c r="CF133" s="50" t="str">
        <f t="shared" si="136"/>
        <v>1</v>
      </c>
      <c r="CG133" s="18">
        <f t="shared" si="135"/>
        <v>46</v>
      </c>
      <c r="CH133" s="42"/>
    </row>
    <row r="134" spans="1:86" s="45" customFormat="1" ht="34.15" customHeight="1" x14ac:dyDescent="0.2">
      <c r="A134" s="34">
        <v>130</v>
      </c>
      <c r="B134" s="43" t="s">
        <v>246</v>
      </c>
      <c r="C134" s="23">
        <v>130192</v>
      </c>
      <c r="D134" s="23">
        <v>516</v>
      </c>
      <c r="E134" s="23">
        <v>130192</v>
      </c>
      <c r="F134" s="23">
        <v>516</v>
      </c>
      <c r="G134" s="37">
        <f t="shared" si="172"/>
        <v>100</v>
      </c>
      <c r="H134" s="37">
        <f t="shared" si="173"/>
        <v>5</v>
      </c>
      <c r="I134" s="9" t="s">
        <v>378</v>
      </c>
      <c r="J134" s="50" t="str">
        <f t="shared" ref="J134:J197" si="205">IF(I134="Да",SUBSTITUTE(I134,"Да",1),SUBSTITUTE(I134,"Нет",0))</f>
        <v>1</v>
      </c>
      <c r="K134" s="23">
        <v>87390</v>
      </c>
      <c r="L134" s="23">
        <v>91767</v>
      </c>
      <c r="M134" s="37">
        <f t="shared" si="174"/>
        <v>5</v>
      </c>
      <c r="N134" s="37">
        <f t="shared" si="175"/>
        <v>5</v>
      </c>
      <c r="O134" s="8">
        <v>95584</v>
      </c>
      <c r="P134" s="8">
        <v>97629</v>
      </c>
      <c r="Q134" s="39">
        <f t="shared" si="176"/>
        <v>2</v>
      </c>
      <c r="R134" s="37">
        <f t="shared" si="177"/>
        <v>5</v>
      </c>
      <c r="S134" s="8">
        <v>0</v>
      </c>
      <c r="T134" s="37">
        <f t="shared" si="178"/>
        <v>1</v>
      </c>
      <c r="U134" s="8" t="s">
        <v>381</v>
      </c>
      <c r="V134" s="37" t="str">
        <f t="shared" si="179"/>
        <v>0</v>
      </c>
      <c r="W134" s="8">
        <v>745</v>
      </c>
      <c r="X134" s="8">
        <v>572598</v>
      </c>
      <c r="Y134" s="37">
        <f t="shared" si="180"/>
        <v>0</v>
      </c>
      <c r="Z134" s="37">
        <f t="shared" si="181"/>
        <v>3</v>
      </c>
      <c r="AA134" s="8">
        <v>0</v>
      </c>
      <c r="AB134" s="8">
        <v>508351</v>
      </c>
      <c r="AC134" s="38">
        <f t="shared" si="182"/>
        <v>0</v>
      </c>
      <c r="AD134" s="37">
        <f t="shared" si="183"/>
        <v>2</v>
      </c>
      <c r="AE134" s="23">
        <v>0</v>
      </c>
      <c r="AF134" s="37">
        <f t="shared" si="184"/>
        <v>1</v>
      </c>
      <c r="AG134" s="8">
        <v>96646.9</v>
      </c>
      <c r="AH134" s="8">
        <v>96874</v>
      </c>
      <c r="AI134" s="8">
        <v>91945</v>
      </c>
      <c r="AJ134" s="8">
        <v>87390</v>
      </c>
      <c r="AK134" s="41">
        <f t="shared" si="185"/>
        <v>0</v>
      </c>
      <c r="AL134" s="41">
        <f t="shared" si="186"/>
        <v>3</v>
      </c>
      <c r="AM134" s="10" t="s">
        <v>378</v>
      </c>
      <c r="AN134" s="37" t="str">
        <f t="shared" si="187"/>
        <v>1</v>
      </c>
      <c r="AO134" s="10" t="s">
        <v>380</v>
      </c>
      <c r="AP134" s="37" t="str">
        <f t="shared" si="188"/>
        <v>1</v>
      </c>
      <c r="AQ134" s="23">
        <v>21389.88</v>
      </c>
      <c r="AR134" s="23">
        <v>22760.69</v>
      </c>
      <c r="AS134" s="23">
        <v>29242.5</v>
      </c>
      <c r="AT134" s="23">
        <v>23253.83</v>
      </c>
      <c r="AU134" s="40">
        <f t="shared" si="189"/>
        <v>5</v>
      </c>
      <c r="AV134" s="37">
        <f t="shared" si="190"/>
        <v>5</v>
      </c>
      <c r="AW134" s="10" t="s">
        <v>381</v>
      </c>
      <c r="AX134" s="37" t="str">
        <f t="shared" si="191"/>
        <v>1</v>
      </c>
      <c r="AY134" s="8">
        <v>572598</v>
      </c>
      <c r="AZ134" s="8">
        <v>0</v>
      </c>
      <c r="BA134" s="8">
        <v>508351</v>
      </c>
      <c r="BB134" s="37">
        <f t="shared" si="192"/>
        <v>113</v>
      </c>
      <c r="BC134" s="37">
        <f t="shared" si="193"/>
        <v>3</v>
      </c>
      <c r="BD134" s="7" t="s">
        <v>381</v>
      </c>
      <c r="BE134" s="37" t="str">
        <f t="shared" si="194"/>
        <v>1</v>
      </c>
      <c r="BF134" s="8">
        <v>29856.6</v>
      </c>
      <c r="BG134" s="8">
        <v>91767</v>
      </c>
      <c r="BH134" s="37">
        <f t="shared" si="195"/>
        <v>33</v>
      </c>
      <c r="BI134" s="37">
        <f t="shared" si="196"/>
        <v>2</v>
      </c>
      <c r="BJ134" s="23">
        <v>243</v>
      </c>
      <c r="BK134" s="23">
        <v>508351</v>
      </c>
      <c r="BL134" s="1">
        <f t="shared" si="197"/>
        <v>0</v>
      </c>
      <c r="BM134" s="37">
        <f t="shared" si="198"/>
        <v>5</v>
      </c>
      <c r="BN134" s="23">
        <v>-900</v>
      </c>
      <c r="BO134" s="23">
        <v>-3324</v>
      </c>
      <c r="BP134" s="23">
        <v>69</v>
      </c>
      <c r="BQ134" s="23">
        <v>95091</v>
      </c>
      <c r="BR134" s="23">
        <v>676</v>
      </c>
      <c r="BS134" s="37">
        <f t="shared" si="199"/>
        <v>0</v>
      </c>
      <c r="BT134" s="37">
        <f t="shared" si="200"/>
        <v>2</v>
      </c>
      <c r="BU134" s="10" t="s">
        <v>384</v>
      </c>
      <c r="BV134" s="50" t="str">
        <f t="shared" si="137"/>
        <v>1</v>
      </c>
      <c r="BW134" s="10" t="s">
        <v>384</v>
      </c>
      <c r="BX134" s="50" t="str">
        <f t="shared" si="201"/>
        <v>1</v>
      </c>
      <c r="BY134" s="10" t="s">
        <v>385</v>
      </c>
      <c r="BZ134" s="50" t="str">
        <f t="shared" si="202"/>
        <v>0</v>
      </c>
      <c r="CA134" s="10" t="s">
        <v>384</v>
      </c>
      <c r="CB134" s="41" t="str">
        <f t="shared" si="203"/>
        <v>1</v>
      </c>
      <c r="CC134" s="10" t="s">
        <v>384</v>
      </c>
      <c r="CD134" s="50" t="str">
        <f t="shared" si="204"/>
        <v>1</v>
      </c>
      <c r="CE134" s="10" t="s">
        <v>422</v>
      </c>
      <c r="CF134" s="50" t="str">
        <f t="shared" si="136"/>
        <v>1</v>
      </c>
      <c r="CG134" s="18">
        <f t="shared" ref="CG134:CG197" si="206">H134+J134+N134+R134+T134+V134+Z134+AD134+AF134+AL134+AN134+AP134+AV134+AX134+BC134+BE134+BI134+BM134+BT134+BV134+BX134+BZ134+CB134+CD134+CF134</f>
        <v>52</v>
      </c>
    </row>
    <row r="135" spans="1:86" s="45" customFormat="1" ht="34.15" customHeight="1" x14ac:dyDescent="0.2">
      <c r="A135" s="34">
        <v>134</v>
      </c>
      <c r="B135" s="43" t="s">
        <v>247</v>
      </c>
      <c r="C135" s="23">
        <v>9926</v>
      </c>
      <c r="D135" s="23">
        <v>2926</v>
      </c>
      <c r="E135" s="23">
        <v>9968</v>
      </c>
      <c r="F135" s="23">
        <v>2926</v>
      </c>
      <c r="G135" s="37">
        <f>ROUND((C135-D135)/(E135-F135)*100,0)</f>
        <v>99</v>
      </c>
      <c r="H135" s="37">
        <f>IF(G135&lt;51,0,IF(G135&lt;61,1,IF(G135&lt;71,2,IF(G135&lt;81,3,IF(G135&lt;90,4,5)))))</f>
        <v>5</v>
      </c>
      <c r="I135" s="9" t="s">
        <v>378</v>
      </c>
      <c r="J135" s="50" t="str">
        <f>IF(I135="Да",SUBSTITUTE(I135,"Да",1),SUBSTITUTE(I135,"Нет",0))</f>
        <v>1</v>
      </c>
      <c r="K135" s="23">
        <v>160</v>
      </c>
      <c r="L135" s="23">
        <v>173</v>
      </c>
      <c r="M135" s="37">
        <f>ROUND(ABS(L135-K135)/K135*100,0)</f>
        <v>8</v>
      </c>
      <c r="N135" s="37">
        <f>IF(M135&gt;30,0,IF(M135&gt;25,1,IF(M135&gt;20,2,IF(M135&gt;15,3,IF(M135&gt;10,4,5)))))</f>
        <v>5</v>
      </c>
      <c r="O135" s="8">
        <v>8858</v>
      </c>
      <c r="P135" s="8">
        <v>5557</v>
      </c>
      <c r="Q135" s="39">
        <f>ROUND(ABS(O135-P135)/P135*100,0)</f>
        <v>59</v>
      </c>
      <c r="R135" s="37">
        <f>IF(Q135&gt;30,0,IF(Q135&gt;25,1,IF(Q135&gt;20,2,IF(Q135&gt;15,3,IF(Q135&gt;10,4,5)))))</f>
        <v>0</v>
      </c>
      <c r="S135" s="8">
        <v>0</v>
      </c>
      <c r="T135" s="37">
        <f>IF(S135&gt;0,0,1)</f>
        <v>1</v>
      </c>
      <c r="U135" s="8" t="s">
        <v>381</v>
      </c>
      <c r="V135" s="37" t="str">
        <f>IF(U135="Имеется",SUBSTITUTE(U135,"Имеется",1),SUBSTITUTE(U135,"Не имеется",0))</f>
        <v>0</v>
      </c>
      <c r="W135" s="8">
        <v>5442</v>
      </c>
      <c r="X135" s="8">
        <v>6507</v>
      </c>
      <c r="Y135" s="37">
        <f>ROUND(W135/X135*100,0)</f>
        <v>84</v>
      </c>
      <c r="Z135" s="37">
        <f>IF(Y135&gt;50,0,IF(Y135&gt;20,1,IF(Y135&gt;5,2,3)))</f>
        <v>0</v>
      </c>
      <c r="AA135" s="8">
        <v>0</v>
      </c>
      <c r="AB135" s="8">
        <v>6642</v>
      </c>
      <c r="AC135" s="38">
        <f>ROUND(AA135/AB135*100,1)</f>
        <v>0</v>
      </c>
      <c r="AD135" s="37">
        <f>IF(AC135=0,2,IF(AC135&gt;0.1,0,1))</f>
        <v>2</v>
      </c>
      <c r="AE135" s="23">
        <v>0</v>
      </c>
      <c r="AF135" s="37">
        <f>IF(AE135=0,1,0)</f>
        <v>1</v>
      </c>
      <c r="AG135" s="8">
        <v>5766.88</v>
      </c>
      <c r="AH135" s="8">
        <v>5610</v>
      </c>
      <c r="AI135" s="8">
        <v>173.06</v>
      </c>
      <c r="AJ135" s="8">
        <v>160</v>
      </c>
      <c r="AK135" s="41">
        <f>ROUND(IF(AG135&lt;AH135,0,IF((AG135-AH135)&lt;(AI135-AJ135),0,((AG135-AH135)-(AI135-AJ135))/AG135*100)),0)</f>
        <v>2</v>
      </c>
      <c r="AL135" s="41">
        <f>IF(AK135&gt;5,0,IF(AK135&gt;3,1,IF(AK135&gt;0,2,3)))</f>
        <v>2</v>
      </c>
      <c r="AM135" s="10" t="s">
        <v>378</v>
      </c>
      <c r="AN135" s="37" t="str">
        <f>IF(AM135="Да",SUBSTITUTE(AM135,"Да",1),SUBSTITUTE(AM135,"Нет",0))</f>
        <v>1</v>
      </c>
      <c r="AO135" s="10" t="s">
        <v>380</v>
      </c>
      <c r="AP135" s="37" t="str">
        <f>IF(AO135="Имеется",SUBSTITUTE(AO135,"Имеется",1),IF(AO135="Нет учреждений, которым доводится мун. задание",SUBSTITUTE(AO135,"Нет учреждений, которым доводится мун. задание",1),SUBSTITUTE(AO135,"Не имеется",0)))</f>
        <v>1</v>
      </c>
      <c r="AQ135" s="23">
        <v>541.54999999999995</v>
      </c>
      <c r="AR135" s="23">
        <v>1188.78</v>
      </c>
      <c r="AS135" s="23">
        <v>1935.92</v>
      </c>
      <c r="AT135" s="23">
        <v>2100.63</v>
      </c>
      <c r="AU135" s="40">
        <f>ROUND(ABS(AT135/((AQ135+AR135+AS135)/3)-1)*100,0)</f>
        <v>72</v>
      </c>
      <c r="AV135" s="37">
        <f>IF(AU135&gt;50,0,IF(AU135&gt;40,1,IF(AU135&gt;30,2,IF(AU135&gt;20,3,IF(AU135&gt;10,4,5)))))</f>
        <v>0</v>
      </c>
      <c r="AW135" s="10" t="s">
        <v>381</v>
      </c>
      <c r="AX135" s="37" t="str">
        <f>IF(AW135="Не имеется",SUBSTITUTE(AW135,"Не имеется",1),SUBSTITUTE(AW135,"Имеется",0))</f>
        <v>1</v>
      </c>
      <c r="AY135" s="8">
        <v>6558</v>
      </c>
      <c r="AZ135" s="8">
        <v>0</v>
      </c>
      <c r="BA135" s="8">
        <v>6642</v>
      </c>
      <c r="BB135" s="37">
        <f>ROUND((AY135+AZ135)/BA135*100,0)</f>
        <v>99</v>
      </c>
      <c r="BC135" s="37">
        <f>IF(BB135&lt;90,0,IF(BB135&lt;95,1,IF(BB135&lt;100,2,3)))</f>
        <v>2</v>
      </c>
      <c r="BD135" s="7" t="s">
        <v>381</v>
      </c>
      <c r="BE135" s="37" t="str">
        <f>IF(BD135="Не имеется",SUBSTITUTE(BD135,"Не имеется",1),SUBSTITUTE(BD135,"Имеется",0))</f>
        <v>1</v>
      </c>
      <c r="BF135" s="8">
        <v>0</v>
      </c>
      <c r="BG135" s="8">
        <v>173</v>
      </c>
      <c r="BH135" s="37">
        <f>ROUND(BF135/BG135*100,0)</f>
        <v>0</v>
      </c>
      <c r="BI135" s="37">
        <f>IF(BH135&gt;50,0,IF(BH135&gt;40,1,IF(BH135&gt;30,2,IF(BH135&gt;20,3,IF(BH135&gt;10,4,5)))))</f>
        <v>5</v>
      </c>
      <c r="BJ135" s="23">
        <v>0</v>
      </c>
      <c r="BK135" s="23">
        <v>6591</v>
      </c>
      <c r="BL135" s="1">
        <f>ROUND(BJ135/BK135*100,0)</f>
        <v>0</v>
      </c>
      <c r="BM135" s="37">
        <f>IF(BL135&gt;15,0,IF(BL135&gt;12,1,IF(BL135&gt;9,2,IF(BL135&gt;6,3,IF(BL135&gt;3,4,5)))))</f>
        <v>5</v>
      </c>
      <c r="BN135" s="23">
        <v>0</v>
      </c>
      <c r="BO135" s="23">
        <v>-455</v>
      </c>
      <c r="BP135" s="23">
        <v>453</v>
      </c>
      <c r="BQ135" s="23">
        <v>628</v>
      </c>
      <c r="BR135" s="23">
        <v>4989</v>
      </c>
      <c r="BS135" s="37">
        <f t="shared" si="199"/>
        <v>0</v>
      </c>
      <c r="BT135" s="37">
        <f>IF(BS135&gt;5,0,IF(BS135&gt;0,1,2))</f>
        <v>2</v>
      </c>
      <c r="BU135" s="10" t="s">
        <v>384</v>
      </c>
      <c r="BV135" s="50" t="str">
        <f>IF(BU135="Осуществляется",SUBSTITUTE(BU135,"Осуществляется",1),SUBSTITUTE(BU135,"Не осуществляется",0))</f>
        <v>1</v>
      </c>
      <c r="BW135" s="10" t="s">
        <v>384</v>
      </c>
      <c r="BX135" s="50" t="str">
        <f>IF(BW135="Осуществляется",SUBSTITUTE(BW135,"Осуществляется",1),SUBSTITUTE(BW135,"Не осуществляется",0))</f>
        <v>1</v>
      </c>
      <c r="BY135" s="10" t="s">
        <v>384</v>
      </c>
      <c r="BZ135" s="50" t="str">
        <f>IF(BY135="Осуществляется",SUBSTITUTE(BY135,"Осуществляется",1),SUBSTITUTE(BY135,"Не осуществляется",0))</f>
        <v>1</v>
      </c>
      <c r="CA135" s="10" t="s">
        <v>384</v>
      </c>
      <c r="CB135" s="41" t="str">
        <f>IF(CA135="Осуществляется",SUBSTITUTE(CA135,"Осуществляется",1),SUBSTITUTE(CA135,"Не осуществляется",0))</f>
        <v>1</v>
      </c>
      <c r="CC135" s="10" t="s">
        <v>385</v>
      </c>
      <c r="CD135" s="50" t="str">
        <f>IF(CC135="Осуществляется",SUBSTITUTE(CC135,"Осуществляется",1),SUBSTITUTE(CC135,"Не осуществляется",0))</f>
        <v>0</v>
      </c>
      <c r="CE135" s="10" t="s">
        <v>422</v>
      </c>
      <c r="CF135" s="50" t="str">
        <f t="shared" ref="CF135:CF198" si="207">IF(CE135="Предоставляется",SUBSTITUTE(CE135,"Предоставляется",1),SUBSTITUTE(CE135,"Не предоставляется",0))</f>
        <v>1</v>
      </c>
      <c r="CG135" s="18">
        <f t="shared" si="206"/>
        <v>40</v>
      </c>
    </row>
    <row r="136" spans="1:86" s="45" customFormat="1" ht="34.15" customHeight="1" x14ac:dyDescent="0.2">
      <c r="A136" s="34">
        <v>131</v>
      </c>
      <c r="B136" s="43" t="s">
        <v>265</v>
      </c>
      <c r="C136" s="23">
        <v>12152</v>
      </c>
      <c r="D136" s="23">
        <v>3540</v>
      </c>
      <c r="E136" s="23">
        <v>12248</v>
      </c>
      <c r="F136" s="23">
        <v>3540</v>
      </c>
      <c r="G136" s="37">
        <f t="shared" si="172"/>
        <v>99</v>
      </c>
      <c r="H136" s="37">
        <f t="shared" si="173"/>
        <v>5</v>
      </c>
      <c r="I136" s="9" t="s">
        <v>378</v>
      </c>
      <c r="J136" s="50" t="str">
        <f t="shared" si="205"/>
        <v>1</v>
      </c>
      <c r="K136" s="23">
        <v>2755</v>
      </c>
      <c r="L136" s="23">
        <v>6622</v>
      </c>
      <c r="M136" s="37">
        <f t="shared" si="174"/>
        <v>140</v>
      </c>
      <c r="N136" s="37">
        <f t="shared" si="175"/>
        <v>0</v>
      </c>
      <c r="O136" s="8">
        <v>12152</v>
      </c>
      <c r="P136" s="8">
        <v>7904</v>
      </c>
      <c r="Q136" s="39">
        <f t="shared" si="176"/>
        <v>54</v>
      </c>
      <c r="R136" s="37">
        <f t="shared" si="177"/>
        <v>0</v>
      </c>
      <c r="S136" s="8">
        <v>0</v>
      </c>
      <c r="T136" s="37">
        <f t="shared" si="178"/>
        <v>1</v>
      </c>
      <c r="U136" s="8" t="s">
        <v>381</v>
      </c>
      <c r="V136" s="37" t="str">
        <f t="shared" si="179"/>
        <v>0</v>
      </c>
      <c r="W136" s="8">
        <v>5330</v>
      </c>
      <c r="X136" s="8">
        <v>12847</v>
      </c>
      <c r="Y136" s="37">
        <f t="shared" si="180"/>
        <v>41</v>
      </c>
      <c r="Z136" s="37">
        <f t="shared" si="181"/>
        <v>1</v>
      </c>
      <c r="AA136" s="8">
        <v>0</v>
      </c>
      <c r="AB136" s="8">
        <v>10943</v>
      </c>
      <c r="AC136" s="38">
        <f t="shared" si="182"/>
        <v>0</v>
      </c>
      <c r="AD136" s="37">
        <f t="shared" si="183"/>
        <v>2</v>
      </c>
      <c r="AE136" s="23">
        <v>0</v>
      </c>
      <c r="AF136" s="37">
        <f t="shared" si="184"/>
        <v>1</v>
      </c>
      <c r="AG136" s="8">
        <v>9956.39</v>
      </c>
      <c r="AH136" s="8">
        <v>8222</v>
      </c>
      <c r="AI136" s="8">
        <v>6621.76</v>
      </c>
      <c r="AJ136" s="8">
        <v>2755</v>
      </c>
      <c r="AK136" s="41">
        <f t="shared" si="185"/>
        <v>0</v>
      </c>
      <c r="AL136" s="41">
        <f t="shared" si="186"/>
        <v>3</v>
      </c>
      <c r="AM136" s="10" t="s">
        <v>378</v>
      </c>
      <c r="AN136" s="37" t="str">
        <f t="shared" si="187"/>
        <v>1</v>
      </c>
      <c r="AO136" s="10" t="s">
        <v>380</v>
      </c>
      <c r="AP136" s="37" t="str">
        <f t="shared" si="188"/>
        <v>1</v>
      </c>
      <c r="AQ136" s="23">
        <v>985.32</v>
      </c>
      <c r="AR136" s="23">
        <v>1926.14</v>
      </c>
      <c r="AS136" s="23">
        <v>2464.04</v>
      </c>
      <c r="AT136" s="23">
        <v>4580.8900000000003</v>
      </c>
      <c r="AU136" s="40">
        <f t="shared" si="189"/>
        <v>156</v>
      </c>
      <c r="AV136" s="37">
        <f t="shared" si="190"/>
        <v>0</v>
      </c>
      <c r="AW136" s="10" t="s">
        <v>381</v>
      </c>
      <c r="AX136" s="37" t="str">
        <f t="shared" si="191"/>
        <v>1</v>
      </c>
      <c r="AY136" s="8">
        <v>12938</v>
      </c>
      <c r="AZ136" s="8">
        <v>0</v>
      </c>
      <c r="BA136" s="8">
        <v>10943</v>
      </c>
      <c r="BB136" s="37">
        <f t="shared" si="192"/>
        <v>118</v>
      </c>
      <c r="BC136" s="37">
        <f t="shared" si="193"/>
        <v>3</v>
      </c>
      <c r="BD136" s="7" t="s">
        <v>381</v>
      </c>
      <c r="BE136" s="37" t="str">
        <f t="shared" si="194"/>
        <v>1</v>
      </c>
      <c r="BF136" s="8">
        <v>0</v>
      </c>
      <c r="BG136" s="8">
        <v>6622</v>
      </c>
      <c r="BH136" s="37">
        <f t="shared" si="195"/>
        <v>0</v>
      </c>
      <c r="BI136" s="37">
        <f t="shared" si="196"/>
        <v>5</v>
      </c>
      <c r="BJ136" s="23">
        <v>0</v>
      </c>
      <c r="BK136" s="23">
        <v>10851</v>
      </c>
      <c r="BL136" s="1">
        <f t="shared" si="197"/>
        <v>0</v>
      </c>
      <c r="BM136" s="37">
        <f t="shared" si="198"/>
        <v>5</v>
      </c>
      <c r="BN136" s="23">
        <v>0</v>
      </c>
      <c r="BO136" s="23">
        <v>3337</v>
      </c>
      <c r="BP136" s="23">
        <v>500</v>
      </c>
      <c r="BQ136" s="23">
        <v>3285</v>
      </c>
      <c r="BR136" s="23">
        <v>4830</v>
      </c>
      <c r="BS136" s="37">
        <f t="shared" si="199"/>
        <v>0</v>
      </c>
      <c r="BT136" s="37">
        <f t="shared" si="200"/>
        <v>2</v>
      </c>
      <c r="BU136" s="10" t="s">
        <v>384</v>
      </c>
      <c r="BV136" s="50" t="str">
        <f t="shared" si="137"/>
        <v>1</v>
      </c>
      <c r="BW136" s="10" t="s">
        <v>384</v>
      </c>
      <c r="BX136" s="50" t="str">
        <f t="shared" si="201"/>
        <v>1</v>
      </c>
      <c r="BY136" s="10" t="s">
        <v>385</v>
      </c>
      <c r="BZ136" s="50" t="str">
        <f t="shared" si="202"/>
        <v>0</v>
      </c>
      <c r="CA136" s="10" t="s">
        <v>384</v>
      </c>
      <c r="CB136" s="41" t="str">
        <f t="shared" si="203"/>
        <v>1</v>
      </c>
      <c r="CC136" s="10" t="s">
        <v>385</v>
      </c>
      <c r="CD136" s="50" t="str">
        <f t="shared" si="204"/>
        <v>0</v>
      </c>
      <c r="CE136" s="10" t="s">
        <v>422</v>
      </c>
      <c r="CF136" s="50" t="str">
        <f t="shared" si="207"/>
        <v>1</v>
      </c>
      <c r="CG136" s="18">
        <f t="shared" si="206"/>
        <v>37</v>
      </c>
    </row>
    <row r="137" spans="1:86" s="45" customFormat="1" ht="34.15" customHeight="1" x14ac:dyDescent="0.2">
      <c r="A137" s="34">
        <v>135</v>
      </c>
      <c r="B137" s="43" t="s">
        <v>248</v>
      </c>
      <c r="C137" s="23">
        <v>13978</v>
      </c>
      <c r="D137" s="23">
        <v>3302</v>
      </c>
      <c r="E137" s="23">
        <v>14128</v>
      </c>
      <c r="F137" s="23">
        <v>3302</v>
      </c>
      <c r="G137" s="37">
        <f>ROUND((C137-D137)/(E137-F137)*100,0)</f>
        <v>99</v>
      </c>
      <c r="H137" s="37">
        <f>IF(G137&lt;51,0,IF(G137&lt;61,1,IF(G137&lt;71,2,IF(G137&lt;81,3,IF(G137&lt;90,4,5)))))</f>
        <v>5</v>
      </c>
      <c r="I137" s="9" t="s">
        <v>378</v>
      </c>
      <c r="J137" s="50" t="str">
        <f>IF(I137="Да",SUBSTITUTE(I137,"Да",1),SUBSTITUTE(I137,"Нет",0))</f>
        <v>1</v>
      </c>
      <c r="K137" s="23">
        <v>379</v>
      </c>
      <c r="L137" s="23">
        <v>876</v>
      </c>
      <c r="M137" s="37">
        <f>ROUND(ABS(L137-K137)/K137*100,0)</f>
        <v>131</v>
      </c>
      <c r="N137" s="37">
        <f>IF(M137&gt;30,0,IF(M137&gt;25,1,IF(M137&gt;20,2,IF(M137&gt;15,3,IF(M137&gt;10,4,5)))))</f>
        <v>0</v>
      </c>
      <c r="O137" s="8">
        <v>10628</v>
      </c>
      <c r="P137" s="8">
        <v>7283</v>
      </c>
      <c r="Q137" s="39">
        <f>ROUND(ABS(O137-P137)/P137*100,0)</f>
        <v>46</v>
      </c>
      <c r="R137" s="37">
        <f>IF(Q137&gt;30,0,IF(Q137&gt;25,1,IF(Q137&gt;20,2,IF(Q137&gt;15,3,IF(Q137&gt;10,4,5)))))</f>
        <v>0</v>
      </c>
      <c r="S137" s="8">
        <v>0</v>
      </c>
      <c r="T137" s="37">
        <f>IF(S137&gt;0,0,1)</f>
        <v>1</v>
      </c>
      <c r="U137" s="8" t="s">
        <v>381</v>
      </c>
      <c r="V137" s="37" t="str">
        <f>IF(U137="Имеется",SUBSTITUTE(U137,"Имеется",1),SUBSTITUTE(U137,"Не имеется",0))</f>
        <v>0</v>
      </c>
      <c r="W137" s="8">
        <v>6952</v>
      </c>
      <c r="X137" s="8">
        <v>12287</v>
      </c>
      <c r="Y137" s="37">
        <f>ROUND(W137/X137*100,0)</f>
        <v>57</v>
      </c>
      <c r="Z137" s="37">
        <f>IF(Y137&gt;50,0,IF(Y137&gt;20,1,IF(Y137&gt;5,2,3)))</f>
        <v>0</v>
      </c>
      <c r="AA137" s="8">
        <v>0</v>
      </c>
      <c r="AB137" s="8">
        <v>13106</v>
      </c>
      <c r="AC137" s="38">
        <f>ROUND(AA137/AB137*100,1)</f>
        <v>0</v>
      </c>
      <c r="AD137" s="37">
        <f>IF(AC137=0,2,IF(AC137&gt;0.1,0,1))</f>
        <v>2</v>
      </c>
      <c r="AE137" s="23">
        <v>0</v>
      </c>
      <c r="AF137" s="37">
        <f>IF(AE137=0,1,0)</f>
        <v>1</v>
      </c>
      <c r="AG137" s="8">
        <v>8580.76</v>
      </c>
      <c r="AH137" s="8">
        <v>7350</v>
      </c>
      <c r="AI137" s="8">
        <v>876.11</v>
      </c>
      <c r="AJ137" s="8">
        <v>379</v>
      </c>
      <c r="AK137" s="41">
        <f>ROUND(IF(AG137&lt;AH137,0,IF((AG137-AH137)&lt;(AI137-AJ137),0,((AG137-AH137)-(AI137-AJ137))/AG137*100)),0)</f>
        <v>9</v>
      </c>
      <c r="AL137" s="41">
        <f>IF(AK137&gt;5,0,IF(AK137&gt;3,1,IF(AK137&gt;0,2,3)))</f>
        <v>0</v>
      </c>
      <c r="AM137" s="10" t="s">
        <v>378</v>
      </c>
      <c r="AN137" s="37" t="str">
        <f>IF(AM137="Да",SUBSTITUTE(AM137,"Да",1),SUBSTITUTE(AM137,"Нет",0))</f>
        <v>1</v>
      </c>
      <c r="AO137" s="10" t="s">
        <v>380</v>
      </c>
      <c r="AP137" s="37" t="str">
        <f>IF(AO137="Имеется",SUBSTITUTE(AO137,"Имеется",1),IF(AO137="Нет учреждений, которым доводится мун. задание",SUBSTITUTE(AO137,"Нет учреждений, которым доводится мун. задание",1),SUBSTITUTE(AO137,"Не имеется",0)))</f>
        <v>1</v>
      </c>
      <c r="AQ137" s="23">
        <v>2370.64</v>
      </c>
      <c r="AR137" s="23">
        <v>886.23</v>
      </c>
      <c r="AS137" s="23">
        <v>2856.82</v>
      </c>
      <c r="AT137" s="23">
        <v>2467.0700000000002</v>
      </c>
      <c r="AU137" s="40">
        <f>ROUND(ABS(AT137/((AQ137+AR137+AS137)/3)-1)*100,0)</f>
        <v>21</v>
      </c>
      <c r="AV137" s="37">
        <f>IF(AU137&gt;50,0,IF(AU137&gt;40,1,IF(AU137&gt;30,2,IF(AU137&gt;20,3,IF(AU137&gt;10,4,5)))))</f>
        <v>3</v>
      </c>
      <c r="AW137" s="10" t="s">
        <v>381</v>
      </c>
      <c r="AX137" s="37" t="str">
        <f>IF(AW137="Не имеется",SUBSTITUTE(AW137,"Не имеется",1),SUBSTITUTE(AW137,"Имеется",0))</f>
        <v>1</v>
      </c>
      <c r="AY137" s="8">
        <v>12384</v>
      </c>
      <c r="AZ137" s="8">
        <v>0</v>
      </c>
      <c r="BA137" s="8">
        <v>13106</v>
      </c>
      <c r="BB137" s="37">
        <f>ROUND((AY137+AZ137)/BA137*100,0)</f>
        <v>94</v>
      </c>
      <c r="BC137" s="37">
        <f>IF(BB137&lt;90,0,IF(BB137&lt;95,1,IF(BB137&lt;100,2,3)))</f>
        <v>1</v>
      </c>
      <c r="BD137" s="7" t="s">
        <v>381</v>
      </c>
      <c r="BE137" s="37" t="str">
        <f>IF(BD137="Не имеется",SUBSTITUTE(BD137,"Не имеется",1),SUBSTITUTE(BD137,"Имеется",0))</f>
        <v>1</v>
      </c>
      <c r="BF137" s="8">
        <v>0</v>
      </c>
      <c r="BG137" s="8">
        <v>876</v>
      </c>
      <c r="BH137" s="37">
        <f>ROUND(BF137/BG137*100,0)</f>
        <v>0</v>
      </c>
      <c r="BI137" s="37">
        <f>IF(BH137&gt;50,0,IF(BH137&gt;40,1,IF(BH137&gt;30,2,IF(BH137&gt;20,3,IF(BH137&gt;10,4,5)))))</f>
        <v>5</v>
      </c>
      <c r="BJ137" s="23">
        <v>0</v>
      </c>
      <c r="BK137" s="23">
        <v>13010</v>
      </c>
      <c r="BL137" s="1">
        <f>ROUND(BJ137/BK137*100,0)</f>
        <v>0</v>
      </c>
      <c r="BM137" s="37">
        <f>IF(BL137&gt;15,0,IF(BL137&gt;12,1,IF(BL137&gt;9,2,IF(BL137&gt;6,3,IF(BL137&gt;3,4,5)))))</f>
        <v>5</v>
      </c>
      <c r="BN137" s="23">
        <v>0</v>
      </c>
      <c r="BO137" s="23">
        <v>-188</v>
      </c>
      <c r="BP137" s="23">
        <v>579</v>
      </c>
      <c r="BQ137" s="23">
        <v>1064</v>
      </c>
      <c r="BR137" s="23">
        <v>876</v>
      </c>
      <c r="BS137" s="37">
        <f t="shared" si="199"/>
        <v>0</v>
      </c>
      <c r="BT137" s="37">
        <f>IF(BS137&gt;5,0,IF(BS137&gt;0,1,2))</f>
        <v>2</v>
      </c>
      <c r="BU137" s="10" t="s">
        <v>384</v>
      </c>
      <c r="BV137" s="50" t="str">
        <f>IF(BU137="Осуществляется",SUBSTITUTE(BU137,"Осуществляется",1),SUBSTITUTE(BU137,"Не осуществляется",0))</f>
        <v>1</v>
      </c>
      <c r="BW137" s="10" t="s">
        <v>384</v>
      </c>
      <c r="BX137" s="50" t="str">
        <f>IF(BW137="Осуществляется",SUBSTITUTE(BW137,"Осуществляется",1),SUBSTITUTE(BW137,"Не осуществляется",0))</f>
        <v>1</v>
      </c>
      <c r="BY137" s="10" t="s">
        <v>384</v>
      </c>
      <c r="BZ137" s="50" t="str">
        <f>IF(BY137="Осуществляется",SUBSTITUTE(BY137,"Осуществляется",1),SUBSTITUTE(BY137,"Не осуществляется",0))</f>
        <v>1</v>
      </c>
      <c r="CA137" s="10" t="s">
        <v>384</v>
      </c>
      <c r="CB137" s="41" t="str">
        <f>IF(CA137="Осуществляется",SUBSTITUTE(CA137,"Осуществляется",1),SUBSTITUTE(CA137,"Не осуществляется",0))</f>
        <v>1</v>
      </c>
      <c r="CC137" s="10" t="s">
        <v>385</v>
      </c>
      <c r="CD137" s="50" t="str">
        <f>IF(CC137="Осуществляется",SUBSTITUTE(CC137,"Осуществляется",1),SUBSTITUTE(CC137,"Не осуществляется",0))</f>
        <v>0</v>
      </c>
      <c r="CE137" s="10" t="s">
        <v>422</v>
      </c>
      <c r="CF137" s="50" t="str">
        <f t="shared" si="207"/>
        <v>1</v>
      </c>
      <c r="CG137" s="18">
        <f t="shared" si="206"/>
        <v>35</v>
      </c>
    </row>
    <row r="138" spans="1:86" s="45" customFormat="1" ht="34.15" customHeight="1" x14ac:dyDescent="0.2">
      <c r="A138" s="34">
        <v>132</v>
      </c>
      <c r="B138" s="43" t="s">
        <v>264</v>
      </c>
      <c r="C138" s="23">
        <v>8152</v>
      </c>
      <c r="D138" s="23">
        <v>3290</v>
      </c>
      <c r="E138" s="23">
        <v>8227</v>
      </c>
      <c r="F138" s="23">
        <v>3290</v>
      </c>
      <c r="G138" s="37">
        <f t="shared" si="172"/>
        <v>98</v>
      </c>
      <c r="H138" s="37">
        <f t="shared" si="173"/>
        <v>5</v>
      </c>
      <c r="I138" s="9" t="s">
        <v>378</v>
      </c>
      <c r="J138" s="50" t="str">
        <f t="shared" si="205"/>
        <v>1</v>
      </c>
      <c r="K138" s="23">
        <v>700</v>
      </c>
      <c r="L138" s="23">
        <v>1126</v>
      </c>
      <c r="M138" s="37">
        <f t="shared" si="174"/>
        <v>61</v>
      </c>
      <c r="N138" s="37">
        <f t="shared" si="175"/>
        <v>0</v>
      </c>
      <c r="O138" s="8">
        <v>7607</v>
      </c>
      <c r="P138" s="8">
        <v>4782</v>
      </c>
      <c r="Q138" s="39">
        <f t="shared" si="176"/>
        <v>59</v>
      </c>
      <c r="R138" s="37">
        <f t="shared" si="177"/>
        <v>0</v>
      </c>
      <c r="S138" s="8">
        <v>0</v>
      </c>
      <c r="T138" s="37">
        <f t="shared" si="178"/>
        <v>1</v>
      </c>
      <c r="U138" s="8" t="s">
        <v>381</v>
      </c>
      <c r="V138" s="37" t="str">
        <f t="shared" si="179"/>
        <v>0</v>
      </c>
      <c r="W138" s="8">
        <v>4157</v>
      </c>
      <c r="X138" s="8">
        <v>6359</v>
      </c>
      <c r="Y138" s="37">
        <f t="shared" si="180"/>
        <v>65</v>
      </c>
      <c r="Z138" s="37">
        <f t="shared" si="181"/>
        <v>0</v>
      </c>
      <c r="AA138" s="8">
        <v>0</v>
      </c>
      <c r="AB138" s="8">
        <v>5682</v>
      </c>
      <c r="AC138" s="38">
        <f t="shared" si="182"/>
        <v>0</v>
      </c>
      <c r="AD138" s="37">
        <f t="shared" si="183"/>
        <v>2</v>
      </c>
      <c r="AE138" s="23">
        <v>0</v>
      </c>
      <c r="AF138" s="37">
        <f t="shared" si="184"/>
        <v>1</v>
      </c>
      <c r="AG138" s="8">
        <v>4948</v>
      </c>
      <c r="AH138" s="8">
        <v>4892</v>
      </c>
      <c r="AI138" s="8">
        <v>1126</v>
      </c>
      <c r="AJ138" s="8">
        <v>700</v>
      </c>
      <c r="AK138" s="41">
        <f t="shared" si="185"/>
        <v>0</v>
      </c>
      <c r="AL138" s="41">
        <f t="shared" si="186"/>
        <v>3</v>
      </c>
      <c r="AM138" s="10" t="s">
        <v>378</v>
      </c>
      <c r="AN138" s="37" t="str">
        <f t="shared" si="187"/>
        <v>1</v>
      </c>
      <c r="AO138" s="10" t="s">
        <v>380</v>
      </c>
      <c r="AP138" s="37" t="str">
        <f t="shared" si="188"/>
        <v>1</v>
      </c>
      <c r="AQ138" s="23">
        <v>631</v>
      </c>
      <c r="AR138" s="23">
        <v>723</v>
      </c>
      <c r="AS138" s="23">
        <v>1651</v>
      </c>
      <c r="AT138" s="23">
        <v>1943</v>
      </c>
      <c r="AU138" s="40">
        <f t="shared" si="189"/>
        <v>94</v>
      </c>
      <c r="AV138" s="37">
        <f t="shared" si="190"/>
        <v>0</v>
      </c>
      <c r="AW138" s="10" t="s">
        <v>381</v>
      </c>
      <c r="AX138" s="37" t="str">
        <f t="shared" si="191"/>
        <v>1</v>
      </c>
      <c r="AY138" s="8">
        <v>6429</v>
      </c>
      <c r="AZ138" s="8">
        <v>0</v>
      </c>
      <c r="BA138" s="8">
        <v>5682</v>
      </c>
      <c r="BB138" s="37">
        <f t="shared" si="192"/>
        <v>113</v>
      </c>
      <c r="BC138" s="37">
        <f t="shared" si="193"/>
        <v>3</v>
      </c>
      <c r="BD138" s="7" t="s">
        <v>381</v>
      </c>
      <c r="BE138" s="37" t="str">
        <f t="shared" si="194"/>
        <v>1</v>
      </c>
      <c r="BF138" s="8">
        <v>0</v>
      </c>
      <c r="BG138" s="8">
        <v>1126</v>
      </c>
      <c r="BH138" s="37">
        <f t="shared" si="195"/>
        <v>0</v>
      </c>
      <c r="BI138" s="37">
        <f t="shared" si="196"/>
        <v>5</v>
      </c>
      <c r="BJ138" s="23">
        <v>0</v>
      </c>
      <c r="BK138" s="23">
        <v>5612</v>
      </c>
      <c r="BL138" s="1">
        <f t="shared" si="197"/>
        <v>0</v>
      </c>
      <c r="BM138" s="37">
        <f t="shared" si="198"/>
        <v>5</v>
      </c>
      <c r="BN138" s="23">
        <v>0</v>
      </c>
      <c r="BO138" s="23">
        <v>264</v>
      </c>
      <c r="BP138" s="23">
        <v>346</v>
      </c>
      <c r="BQ138" s="23">
        <v>862</v>
      </c>
      <c r="BR138" s="23">
        <v>3811</v>
      </c>
      <c r="BS138" s="37">
        <f t="shared" si="199"/>
        <v>0</v>
      </c>
      <c r="BT138" s="37">
        <f t="shared" si="200"/>
        <v>2</v>
      </c>
      <c r="BU138" s="10" t="s">
        <v>384</v>
      </c>
      <c r="BV138" s="50" t="str">
        <f t="shared" si="137"/>
        <v>1</v>
      </c>
      <c r="BW138" s="10" t="s">
        <v>384</v>
      </c>
      <c r="BX138" s="50" t="str">
        <f t="shared" si="201"/>
        <v>1</v>
      </c>
      <c r="BY138" s="10" t="s">
        <v>384</v>
      </c>
      <c r="BZ138" s="50" t="str">
        <f t="shared" si="202"/>
        <v>1</v>
      </c>
      <c r="CA138" s="10" t="s">
        <v>384</v>
      </c>
      <c r="CB138" s="41" t="str">
        <f t="shared" si="203"/>
        <v>1</v>
      </c>
      <c r="CC138" s="10" t="s">
        <v>385</v>
      </c>
      <c r="CD138" s="50" t="str">
        <f t="shared" si="204"/>
        <v>0</v>
      </c>
      <c r="CE138" s="10" t="s">
        <v>422</v>
      </c>
      <c r="CF138" s="50" t="str">
        <f t="shared" si="207"/>
        <v>1</v>
      </c>
      <c r="CG138" s="18">
        <f t="shared" si="206"/>
        <v>37</v>
      </c>
    </row>
    <row r="139" spans="1:86" s="45" customFormat="1" ht="34.15" customHeight="1" x14ac:dyDescent="0.2">
      <c r="A139" s="34">
        <v>133</v>
      </c>
      <c r="B139" s="43" t="s">
        <v>263</v>
      </c>
      <c r="C139" s="23">
        <v>9533</v>
      </c>
      <c r="D139" s="23">
        <v>3357</v>
      </c>
      <c r="E139" s="23">
        <v>9613</v>
      </c>
      <c r="F139" s="23">
        <v>3357</v>
      </c>
      <c r="G139" s="37">
        <f t="shared" si="172"/>
        <v>99</v>
      </c>
      <c r="H139" s="37">
        <f t="shared" si="173"/>
        <v>5</v>
      </c>
      <c r="I139" s="9" t="s">
        <v>378</v>
      </c>
      <c r="J139" s="50" t="str">
        <f t="shared" si="205"/>
        <v>1</v>
      </c>
      <c r="K139" s="23">
        <v>910</v>
      </c>
      <c r="L139" s="23">
        <v>801</v>
      </c>
      <c r="M139" s="37">
        <f t="shared" si="174"/>
        <v>12</v>
      </c>
      <c r="N139" s="37">
        <f t="shared" si="175"/>
        <v>4</v>
      </c>
      <c r="O139" s="8">
        <v>8883</v>
      </c>
      <c r="P139" s="8">
        <v>6122</v>
      </c>
      <c r="Q139" s="39">
        <f t="shared" si="176"/>
        <v>45</v>
      </c>
      <c r="R139" s="37">
        <f t="shared" si="177"/>
        <v>0</v>
      </c>
      <c r="S139" s="8">
        <v>0</v>
      </c>
      <c r="T139" s="37">
        <f t="shared" si="178"/>
        <v>1</v>
      </c>
      <c r="U139" s="8" t="s">
        <v>381</v>
      </c>
      <c r="V139" s="37" t="str">
        <f t="shared" si="179"/>
        <v>0</v>
      </c>
      <c r="W139" s="8">
        <v>4151</v>
      </c>
      <c r="X139" s="8">
        <v>6442</v>
      </c>
      <c r="Y139" s="37">
        <f t="shared" si="180"/>
        <v>64</v>
      </c>
      <c r="Z139" s="37">
        <f t="shared" si="181"/>
        <v>0</v>
      </c>
      <c r="AA139" s="8">
        <v>0</v>
      </c>
      <c r="AB139" s="8">
        <v>6612</v>
      </c>
      <c r="AC139" s="38">
        <f t="shared" si="182"/>
        <v>0</v>
      </c>
      <c r="AD139" s="37">
        <f t="shared" si="183"/>
        <v>2</v>
      </c>
      <c r="AE139" s="23">
        <v>0</v>
      </c>
      <c r="AF139" s="37">
        <f t="shared" si="184"/>
        <v>1</v>
      </c>
      <c r="AG139" s="8">
        <v>5062.7</v>
      </c>
      <c r="AH139" s="8">
        <v>6122</v>
      </c>
      <c r="AI139" s="8">
        <v>800.96</v>
      </c>
      <c r="AJ139" s="8">
        <v>910</v>
      </c>
      <c r="AK139" s="41">
        <f t="shared" si="185"/>
        <v>0</v>
      </c>
      <c r="AL139" s="41">
        <f t="shared" si="186"/>
        <v>3</v>
      </c>
      <c r="AM139" s="10" t="s">
        <v>378</v>
      </c>
      <c r="AN139" s="37" t="str">
        <f t="shared" si="187"/>
        <v>1</v>
      </c>
      <c r="AO139" s="10" t="s">
        <v>380</v>
      </c>
      <c r="AP139" s="37" t="str">
        <f t="shared" si="188"/>
        <v>1</v>
      </c>
      <c r="AQ139" s="23">
        <v>1082.72</v>
      </c>
      <c r="AR139" s="23">
        <v>1122.19</v>
      </c>
      <c r="AS139" s="23">
        <v>1276.0899999999999</v>
      </c>
      <c r="AT139" s="23">
        <v>1581.7</v>
      </c>
      <c r="AU139" s="40">
        <f t="shared" si="189"/>
        <v>36</v>
      </c>
      <c r="AV139" s="37">
        <f t="shared" si="190"/>
        <v>2</v>
      </c>
      <c r="AW139" s="10" t="s">
        <v>381</v>
      </c>
      <c r="AX139" s="37" t="str">
        <f t="shared" si="191"/>
        <v>1</v>
      </c>
      <c r="AY139" s="8">
        <v>6524</v>
      </c>
      <c r="AZ139" s="8">
        <v>0</v>
      </c>
      <c r="BA139" s="8">
        <v>6612</v>
      </c>
      <c r="BB139" s="37">
        <f t="shared" si="192"/>
        <v>99</v>
      </c>
      <c r="BC139" s="37">
        <f t="shared" si="193"/>
        <v>2</v>
      </c>
      <c r="BD139" s="7" t="s">
        <v>381</v>
      </c>
      <c r="BE139" s="37" t="str">
        <f t="shared" si="194"/>
        <v>1</v>
      </c>
      <c r="BF139" s="8">
        <v>0</v>
      </c>
      <c r="BG139" s="8">
        <v>801</v>
      </c>
      <c r="BH139" s="37">
        <f t="shared" si="195"/>
        <v>0</v>
      </c>
      <c r="BI139" s="37">
        <f t="shared" si="196"/>
        <v>5</v>
      </c>
      <c r="BJ139" s="23">
        <v>0</v>
      </c>
      <c r="BK139" s="23">
        <v>6530</v>
      </c>
      <c r="BL139" s="1">
        <f t="shared" si="197"/>
        <v>0</v>
      </c>
      <c r="BM139" s="37">
        <f t="shared" si="198"/>
        <v>5</v>
      </c>
      <c r="BN139" s="23">
        <v>0</v>
      </c>
      <c r="BO139" s="23">
        <v>18</v>
      </c>
      <c r="BP139" s="23">
        <v>419</v>
      </c>
      <c r="BQ139" s="23">
        <v>783</v>
      </c>
      <c r="BR139" s="23">
        <v>3732</v>
      </c>
      <c r="BS139" s="37">
        <f t="shared" si="199"/>
        <v>0</v>
      </c>
      <c r="BT139" s="37">
        <f t="shared" si="200"/>
        <v>2</v>
      </c>
      <c r="BU139" s="10" t="s">
        <v>384</v>
      </c>
      <c r="BV139" s="50" t="str">
        <f t="shared" si="137"/>
        <v>1</v>
      </c>
      <c r="BW139" s="10" t="s">
        <v>384</v>
      </c>
      <c r="BX139" s="50" t="str">
        <f t="shared" si="201"/>
        <v>1</v>
      </c>
      <c r="BY139" s="10" t="s">
        <v>384</v>
      </c>
      <c r="BZ139" s="50" t="str">
        <f t="shared" si="202"/>
        <v>1</v>
      </c>
      <c r="CA139" s="10" t="s">
        <v>384</v>
      </c>
      <c r="CB139" s="41" t="str">
        <f t="shared" si="203"/>
        <v>1</v>
      </c>
      <c r="CC139" s="10" t="s">
        <v>385</v>
      </c>
      <c r="CD139" s="50" t="str">
        <f t="shared" si="204"/>
        <v>0</v>
      </c>
      <c r="CE139" s="10" t="s">
        <v>422</v>
      </c>
      <c r="CF139" s="50" t="str">
        <f t="shared" si="207"/>
        <v>1</v>
      </c>
      <c r="CG139" s="18">
        <f t="shared" si="206"/>
        <v>42</v>
      </c>
    </row>
    <row r="140" spans="1:86" s="44" customFormat="1" ht="34.15" customHeight="1" x14ac:dyDescent="0.2">
      <c r="A140" s="34">
        <v>136</v>
      </c>
      <c r="B140" s="35" t="s">
        <v>105</v>
      </c>
      <c r="C140" s="23">
        <v>1418777</v>
      </c>
      <c r="D140" s="23">
        <v>0</v>
      </c>
      <c r="E140" s="23">
        <v>1436407.4</v>
      </c>
      <c r="F140" s="23">
        <v>3019.5</v>
      </c>
      <c r="G140" s="37">
        <f t="shared" si="172"/>
        <v>99</v>
      </c>
      <c r="H140" s="37">
        <f t="shared" si="173"/>
        <v>5</v>
      </c>
      <c r="I140" s="9" t="s">
        <v>378</v>
      </c>
      <c r="J140" s="50" t="str">
        <f t="shared" si="205"/>
        <v>1</v>
      </c>
      <c r="K140" s="23">
        <v>417426.6</v>
      </c>
      <c r="L140" s="23">
        <v>393803.2</v>
      </c>
      <c r="M140" s="37">
        <f t="shared" si="174"/>
        <v>6</v>
      </c>
      <c r="N140" s="37">
        <f t="shared" si="175"/>
        <v>5</v>
      </c>
      <c r="O140" s="8">
        <v>476294.1</v>
      </c>
      <c r="P140" s="8">
        <v>442350</v>
      </c>
      <c r="Q140" s="39">
        <f t="shared" si="176"/>
        <v>8</v>
      </c>
      <c r="R140" s="37">
        <f t="shared" si="177"/>
        <v>5</v>
      </c>
      <c r="S140" s="8">
        <v>0</v>
      </c>
      <c r="T140" s="37">
        <f t="shared" si="178"/>
        <v>1</v>
      </c>
      <c r="U140" s="8" t="s">
        <v>380</v>
      </c>
      <c r="V140" s="37" t="str">
        <f t="shared" si="179"/>
        <v>1</v>
      </c>
      <c r="W140" s="8">
        <v>95579.5</v>
      </c>
      <c r="X140" s="8">
        <v>562724</v>
      </c>
      <c r="Y140" s="37">
        <f t="shared" si="180"/>
        <v>17</v>
      </c>
      <c r="Z140" s="37">
        <f t="shared" si="181"/>
        <v>2</v>
      </c>
      <c r="AA140" s="8">
        <v>0</v>
      </c>
      <c r="AB140" s="8">
        <v>1412644.6</v>
      </c>
      <c r="AC140" s="38">
        <f t="shared" si="182"/>
        <v>0</v>
      </c>
      <c r="AD140" s="37">
        <f t="shared" si="183"/>
        <v>2</v>
      </c>
      <c r="AE140" s="23">
        <v>0</v>
      </c>
      <c r="AF140" s="37">
        <f t="shared" si="184"/>
        <v>1</v>
      </c>
      <c r="AG140" s="8">
        <v>386943.9</v>
      </c>
      <c r="AH140" s="8">
        <v>453869</v>
      </c>
      <c r="AI140" s="8">
        <v>391934.9</v>
      </c>
      <c r="AJ140" s="8">
        <v>417426.6</v>
      </c>
      <c r="AK140" s="41">
        <f t="shared" si="185"/>
        <v>0</v>
      </c>
      <c r="AL140" s="41">
        <f t="shared" si="186"/>
        <v>3</v>
      </c>
      <c r="AM140" s="10" t="s">
        <v>378</v>
      </c>
      <c r="AN140" s="37" t="str">
        <f t="shared" si="187"/>
        <v>1</v>
      </c>
      <c r="AO140" s="10" t="s">
        <v>380</v>
      </c>
      <c r="AP140" s="37" t="str">
        <f t="shared" si="188"/>
        <v>1</v>
      </c>
      <c r="AQ140" s="23">
        <v>95269.3</v>
      </c>
      <c r="AR140" s="23">
        <v>99141.1</v>
      </c>
      <c r="AS140" s="23">
        <v>95664.9</v>
      </c>
      <c r="AT140" s="23">
        <v>96868.6</v>
      </c>
      <c r="AU140" s="40">
        <f t="shared" si="189"/>
        <v>0</v>
      </c>
      <c r="AV140" s="37">
        <f t="shared" si="190"/>
        <v>5</v>
      </c>
      <c r="AW140" s="10" t="s">
        <v>381</v>
      </c>
      <c r="AX140" s="37" t="str">
        <f t="shared" si="191"/>
        <v>1</v>
      </c>
      <c r="AY140" s="8">
        <v>1417635.6</v>
      </c>
      <c r="AZ140" s="8">
        <v>0</v>
      </c>
      <c r="BA140" s="8">
        <v>1412644.6</v>
      </c>
      <c r="BB140" s="37">
        <f t="shared" si="192"/>
        <v>100</v>
      </c>
      <c r="BC140" s="37">
        <f t="shared" si="193"/>
        <v>3</v>
      </c>
      <c r="BD140" s="7" t="s">
        <v>381</v>
      </c>
      <c r="BE140" s="37" t="str">
        <f t="shared" si="194"/>
        <v>1</v>
      </c>
      <c r="BF140" s="8">
        <v>66449.100000000006</v>
      </c>
      <c r="BG140" s="8">
        <v>298223.7</v>
      </c>
      <c r="BH140" s="37">
        <f t="shared" si="195"/>
        <v>22</v>
      </c>
      <c r="BI140" s="37">
        <f t="shared" si="196"/>
        <v>3</v>
      </c>
      <c r="BJ140" s="23">
        <v>5994.2</v>
      </c>
      <c r="BK140" s="23">
        <v>557733</v>
      </c>
      <c r="BL140" s="1">
        <f t="shared" si="197"/>
        <v>1</v>
      </c>
      <c r="BM140" s="37">
        <f t="shared" si="198"/>
        <v>5</v>
      </c>
      <c r="BN140" s="23">
        <v>-549.70000000000005</v>
      </c>
      <c r="BO140" s="23">
        <v>-63547.6</v>
      </c>
      <c r="BP140" s="23">
        <v>0</v>
      </c>
      <c r="BQ140" s="23">
        <v>457350.8</v>
      </c>
      <c r="BR140" s="23">
        <v>0</v>
      </c>
      <c r="BS140" s="37">
        <f t="shared" si="199"/>
        <v>0</v>
      </c>
      <c r="BT140" s="37">
        <f t="shared" si="200"/>
        <v>2</v>
      </c>
      <c r="BU140" s="10" t="s">
        <v>385</v>
      </c>
      <c r="BV140" s="50" t="str">
        <f t="shared" si="137"/>
        <v>0</v>
      </c>
      <c r="BW140" s="10" t="s">
        <v>384</v>
      </c>
      <c r="BX140" s="41" t="str">
        <f t="shared" si="201"/>
        <v>1</v>
      </c>
      <c r="BY140" s="10" t="s">
        <v>384</v>
      </c>
      <c r="BZ140" s="41" t="str">
        <f t="shared" si="202"/>
        <v>1</v>
      </c>
      <c r="CA140" s="10" t="s">
        <v>384</v>
      </c>
      <c r="CB140" s="50" t="str">
        <f t="shared" si="203"/>
        <v>1</v>
      </c>
      <c r="CC140" s="10" t="s">
        <v>385</v>
      </c>
      <c r="CD140" s="50" t="str">
        <f t="shared" si="204"/>
        <v>0</v>
      </c>
      <c r="CE140" s="10" t="s">
        <v>422</v>
      </c>
      <c r="CF140" s="50" t="str">
        <f t="shared" si="207"/>
        <v>1</v>
      </c>
      <c r="CG140" s="18">
        <f t="shared" si="206"/>
        <v>52</v>
      </c>
      <c r="CH140" s="42"/>
    </row>
    <row r="141" spans="1:86" s="44" customFormat="1" ht="34.15" customHeight="1" x14ac:dyDescent="0.2">
      <c r="A141" s="34">
        <v>137</v>
      </c>
      <c r="B141" s="43" t="s">
        <v>365</v>
      </c>
      <c r="C141" s="23">
        <v>161064.70000000001</v>
      </c>
      <c r="D141" s="23">
        <v>3292.2</v>
      </c>
      <c r="E141" s="23">
        <v>161064.70000000001</v>
      </c>
      <c r="F141" s="23">
        <v>3292.2</v>
      </c>
      <c r="G141" s="37">
        <f t="shared" si="172"/>
        <v>100</v>
      </c>
      <c r="H141" s="37">
        <f t="shared" si="173"/>
        <v>5</v>
      </c>
      <c r="I141" s="9" t="s">
        <v>378</v>
      </c>
      <c r="J141" s="50" t="str">
        <f t="shared" si="205"/>
        <v>1</v>
      </c>
      <c r="K141" s="23">
        <v>125811.2</v>
      </c>
      <c r="L141" s="23">
        <v>217313.6</v>
      </c>
      <c r="M141" s="37">
        <f t="shared" si="174"/>
        <v>73</v>
      </c>
      <c r="N141" s="37">
        <f t="shared" si="175"/>
        <v>0</v>
      </c>
      <c r="O141" s="8">
        <v>159964.70000000001</v>
      </c>
      <c r="P141" s="8">
        <v>143866.20000000001</v>
      </c>
      <c r="Q141" s="39">
        <f t="shared" si="176"/>
        <v>11</v>
      </c>
      <c r="R141" s="37">
        <f t="shared" si="177"/>
        <v>4</v>
      </c>
      <c r="S141" s="8">
        <v>0</v>
      </c>
      <c r="T141" s="37">
        <f t="shared" si="178"/>
        <v>1</v>
      </c>
      <c r="U141" s="8" t="s">
        <v>380</v>
      </c>
      <c r="V141" s="37" t="str">
        <f t="shared" si="179"/>
        <v>1</v>
      </c>
      <c r="W141" s="8">
        <v>24364.5</v>
      </c>
      <c r="X141" s="8">
        <v>481188</v>
      </c>
      <c r="Y141" s="37">
        <f t="shared" si="180"/>
        <v>5</v>
      </c>
      <c r="Z141" s="37">
        <f t="shared" si="181"/>
        <v>3</v>
      </c>
      <c r="AA141" s="8">
        <v>0</v>
      </c>
      <c r="AB141" s="8">
        <v>494667.7</v>
      </c>
      <c r="AC141" s="38">
        <f t="shared" si="182"/>
        <v>0</v>
      </c>
      <c r="AD141" s="37">
        <f t="shared" si="183"/>
        <v>2</v>
      </c>
      <c r="AE141" s="23">
        <v>0</v>
      </c>
      <c r="AF141" s="37">
        <f t="shared" si="184"/>
        <v>1</v>
      </c>
      <c r="AG141" s="8">
        <v>135789.13500000001</v>
      </c>
      <c r="AH141" s="8">
        <v>157811.6</v>
      </c>
      <c r="AI141" s="8">
        <v>125867.6</v>
      </c>
      <c r="AJ141" s="8">
        <v>125811.2</v>
      </c>
      <c r="AK141" s="41">
        <f t="shared" si="185"/>
        <v>0</v>
      </c>
      <c r="AL141" s="41">
        <f t="shared" si="186"/>
        <v>3</v>
      </c>
      <c r="AM141" s="10" t="s">
        <v>378</v>
      </c>
      <c r="AN141" s="37" t="str">
        <f t="shared" si="187"/>
        <v>1</v>
      </c>
      <c r="AO141" s="10" t="s">
        <v>380</v>
      </c>
      <c r="AP141" s="37" t="str">
        <f t="shared" si="188"/>
        <v>1</v>
      </c>
      <c r="AQ141" s="23">
        <v>28953.5</v>
      </c>
      <c r="AR141" s="23">
        <v>52337.3</v>
      </c>
      <c r="AS141" s="23">
        <v>30991.1</v>
      </c>
      <c r="AT141" s="23">
        <v>47871.7</v>
      </c>
      <c r="AU141" s="40">
        <f t="shared" si="189"/>
        <v>28</v>
      </c>
      <c r="AV141" s="37">
        <f t="shared" si="190"/>
        <v>3</v>
      </c>
      <c r="AW141" s="10" t="s">
        <v>381</v>
      </c>
      <c r="AX141" s="37" t="str">
        <f t="shared" si="191"/>
        <v>1</v>
      </c>
      <c r="AY141" s="8">
        <v>481188</v>
      </c>
      <c r="AZ141" s="8">
        <v>0</v>
      </c>
      <c r="BA141" s="8">
        <v>494667.7</v>
      </c>
      <c r="BB141" s="37">
        <f t="shared" si="192"/>
        <v>97</v>
      </c>
      <c r="BC141" s="37">
        <f t="shared" si="193"/>
        <v>2</v>
      </c>
      <c r="BD141" s="7" t="s">
        <v>381</v>
      </c>
      <c r="BE141" s="37" t="str">
        <f t="shared" si="194"/>
        <v>1</v>
      </c>
      <c r="BF141" s="8">
        <v>15000</v>
      </c>
      <c r="BG141" s="8">
        <v>217313.6</v>
      </c>
      <c r="BH141" s="37">
        <f t="shared" si="195"/>
        <v>7</v>
      </c>
      <c r="BI141" s="37">
        <f t="shared" si="196"/>
        <v>5</v>
      </c>
      <c r="BJ141" s="23">
        <v>11.7</v>
      </c>
      <c r="BK141" s="23">
        <v>494667.7</v>
      </c>
      <c r="BL141" s="1">
        <f t="shared" si="197"/>
        <v>0</v>
      </c>
      <c r="BM141" s="37">
        <f t="shared" si="198"/>
        <v>5</v>
      </c>
      <c r="BN141" s="23">
        <v>15000</v>
      </c>
      <c r="BO141" s="23">
        <v>65830.100000000006</v>
      </c>
      <c r="BP141" s="23">
        <v>-12401.3</v>
      </c>
      <c r="BQ141" s="23">
        <v>151483.5</v>
      </c>
      <c r="BR141" s="23">
        <v>36765.800000000003</v>
      </c>
      <c r="BS141" s="37">
        <f t="shared" si="199"/>
        <v>-20</v>
      </c>
      <c r="BT141" s="37">
        <f t="shared" si="200"/>
        <v>2</v>
      </c>
      <c r="BU141" s="10" t="s">
        <v>384</v>
      </c>
      <c r="BV141" s="50" t="str">
        <f t="shared" si="137"/>
        <v>1</v>
      </c>
      <c r="BW141" s="10" t="s">
        <v>384</v>
      </c>
      <c r="BX141" s="50" t="str">
        <f t="shared" si="201"/>
        <v>1</v>
      </c>
      <c r="BY141" s="10" t="s">
        <v>384</v>
      </c>
      <c r="BZ141" s="50" t="str">
        <f t="shared" si="202"/>
        <v>1</v>
      </c>
      <c r="CA141" s="10" t="s">
        <v>384</v>
      </c>
      <c r="CB141" s="50" t="str">
        <f t="shared" si="203"/>
        <v>1</v>
      </c>
      <c r="CC141" s="10" t="s">
        <v>385</v>
      </c>
      <c r="CD141" s="50" t="str">
        <f t="shared" si="204"/>
        <v>0</v>
      </c>
      <c r="CE141" s="10" t="s">
        <v>422</v>
      </c>
      <c r="CF141" s="50" t="str">
        <f t="shared" si="207"/>
        <v>1</v>
      </c>
      <c r="CG141" s="18">
        <f t="shared" si="206"/>
        <v>47</v>
      </c>
    </row>
    <row r="142" spans="1:86" s="44" customFormat="1" ht="34.15" customHeight="1" x14ac:dyDescent="0.2">
      <c r="A142" s="34">
        <v>138</v>
      </c>
      <c r="B142" s="43" t="s">
        <v>366</v>
      </c>
      <c r="C142" s="23">
        <v>2918.6</v>
      </c>
      <c r="D142" s="23">
        <v>0</v>
      </c>
      <c r="E142" s="23">
        <v>3999.4</v>
      </c>
      <c r="F142" s="23">
        <v>11</v>
      </c>
      <c r="G142" s="37">
        <f t="shared" ref="G142:G158" si="208">ROUND((C142-D142)/(E142-F142)*100,0)</f>
        <v>73</v>
      </c>
      <c r="H142" s="37">
        <f t="shared" ref="H142:H158" si="209">IF(G142&lt;51,0,IF(G142&lt;61,1,IF(G142&lt;71,2,IF(G142&lt;81,3,IF(G142&lt;90,4,5)))))</f>
        <v>3</v>
      </c>
      <c r="I142" s="9" t="s">
        <v>378</v>
      </c>
      <c r="J142" s="50" t="str">
        <f t="shared" ref="J142:J158" si="210">IF(I142="Да",SUBSTITUTE(I142,"Да",1),SUBSTITUTE(I142,"Нет",0))</f>
        <v>1</v>
      </c>
      <c r="K142" s="23">
        <v>1283</v>
      </c>
      <c r="L142" s="23">
        <v>1076.5</v>
      </c>
      <c r="M142" s="37">
        <f t="shared" ref="M142:M158" si="211">ROUND(ABS(L142-K142)/K142*100,0)</f>
        <v>16</v>
      </c>
      <c r="N142" s="37">
        <f t="shared" ref="N142:N158" si="212">IF(M142&gt;30,0,IF(M142&gt;25,1,IF(M142&gt;20,2,IF(M142&gt;15,3,IF(M142&gt;10,4,5)))))</f>
        <v>3</v>
      </c>
      <c r="O142" s="8">
        <v>3447.1</v>
      </c>
      <c r="P142" s="8">
        <v>3305.1</v>
      </c>
      <c r="Q142" s="39">
        <f t="shared" ref="Q142:Q158" si="213">ROUND(ABS(O142-P142)/P142*100,0)</f>
        <v>4</v>
      </c>
      <c r="R142" s="37">
        <f t="shared" ref="R142:R158" si="214">IF(Q142&gt;30,0,IF(Q142&gt;25,1,IF(Q142&gt;20,2,IF(Q142&gt;15,3,IF(Q142&gt;10,4,5)))))</f>
        <v>5</v>
      </c>
      <c r="S142" s="8">
        <v>0</v>
      </c>
      <c r="T142" s="37">
        <f t="shared" ref="T142:T158" si="215">IF(S142&gt;0,0,1)</f>
        <v>1</v>
      </c>
      <c r="U142" s="8" t="s">
        <v>380</v>
      </c>
      <c r="V142" s="37" t="str">
        <f t="shared" ref="V142:V158" si="216">IF(U142="Имеется",SUBSTITUTE(U142,"Имеется",1),SUBSTITUTE(U142,"Не имеется",0))</f>
        <v>1</v>
      </c>
      <c r="W142" s="8">
        <v>1569.7</v>
      </c>
      <c r="X142" s="8">
        <v>3090.4</v>
      </c>
      <c r="Y142" s="37">
        <f t="shared" ref="Y142:Y158" si="217">ROUND(W142/X142*100,0)</f>
        <v>51</v>
      </c>
      <c r="Z142" s="37">
        <f t="shared" ref="Z142:Z158" si="218">IF(Y142&gt;50,0,IF(Y142&gt;20,1,IF(Y142&gt;5,2,3)))</f>
        <v>0</v>
      </c>
      <c r="AA142" s="8">
        <v>0</v>
      </c>
      <c r="AB142" s="8">
        <v>3520.7</v>
      </c>
      <c r="AC142" s="38">
        <f t="shared" ref="AC142:AC158" si="219">ROUND(AA142/AB142*100,1)</f>
        <v>0</v>
      </c>
      <c r="AD142" s="37">
        <f t="shared" ref="AD142:AD158" si="220">IF(AC142=0,2,IF(AC142&gt;0.1,0,1))</f>
        <v>2</v>
      </c>
      <c r="AE142" s="23">
        <v>0</v>
      </c>
      <c r="AF142" s="37">
        <f t="shared" ref="AF142:AF158" si="221">IF(AE142=0,1,0)</f>
        <v>1</v>
      </c>
      <c r="AG142" s="8">
        <v>1255.482</v>
      </c>
      <c r="AH142" s="8">
        <v>3360.6</v>
      </c>
      <c r="AI142" s="8">
        <v>745.3</v>
      </c>
      <c r="AJ142" s="8">
        <v>1283</v>
      </c>
      <c r="AK142" s="41">
        <f t="shared" si="185"/>
        <v>0</v>
      </c>
      <c r="AL142" s="41">
        <f t="shared" ref="AL142:AL158" si="222">IF(AK142&gt;5,0,IF(AK142&gt;3,1,IF(AK142&gt;0,2,3)))</f>
        <v>3</v>
      </c>
      <c r="AM142" s="10" t="s">
        <v>378</v>
      </c>
      <c r="AN142" s="37" t="str">
        <f t="shared" ref="AN142:AN158" si="223">IF(AM142="Да",SUBSTITUTE(AM142,"Да",1),SUBSTITUTE(AM142,"Нет",0))</f>
        <v>1</v>
      </c>
      <c r="AO142" s="10" t="s">
        <v>380</v>
      </c>
      <c r="AP142" s="37" t="str">
        <f t="shared" ref="AP142:AP158" si="224">IF(AO142="Имеется",SUBSTITUTE(AO142,"Имеется",1),IF(AO142="Нет учреждений, которым доводится мун. задание",SUBSTITUTE(AO142,"Нет учреждений, которым доводится мун. задание",1),SUBSTITUTE(AO142,"Не имеется",0)))</f>
        <v>1</v>
      </c>
      <c r="AQ142" s="23">
        <v>584.31700000000001</v>
      </c>
      <c r="AR142" s="23">
        <v>647.40200000000004</v>
      </c>
      <c r="AS142" s="23">
        <v>632.00900000000001</v>
      </c>
      <c r="AT142" s="23">
        <v>961.43299999999999</v>
      </c>
      <c r="AU142" s="40">
        <f t="shared" ref="AU142:AU158" si="225">ROUND(ABS(AT142/((AQ142+AR142+AS142)/3)-1)*100,0)</f>
        <v>55</v>
      </c>
      <c r="AV142" s="37">
        <f t="shared" ref="AV142:AV158" si="226">IF(AU142&gt;50,0,IF(AU142&gt;40,1,IF(AU142&gt;30,2,IF(AU142&gt;20,3,IF(AU142&gt;10,4,5)))))</f>
        <v>0</v>
      </c>
      <c r="AW142" s="10" t="s">
        <v>381</v>
      </c>
      <c r="AX142" s="37" t="str">
        <f t="shared" ref="AX142:AX158" si="227">IF(AW142="Не имеется",SUBSTITUTE(AW142,"Не имеется",1),SUBSTITUTE(AW142,"Имеется",0))</f>
        <v>1</v>
      </c>
      <c r="AY142" s="8">
        <v>3147.5</v>
      </c>
      <c r="AZ142" s="8">
        <v>373.2</v>
      </c>
      <c r="BA142" s="8">
        <v>3520.7</v>
      </c>
      <c r="BB142" s="37">
        <f t="shared" ref="BB142:BB158" si="228">ROUND((AY142+AZ142)/BA142*100,0)</f>
        <v>100</v>
      </c>
      <c r="BC142" s="37">
        <f t="shared" ref="BC142:BC158" si="229">IF(BB142&lt;90,0,IF(BB142&lt;95,1,IF(BB142&lt;100,2,3)))</f>
        <v>3</v>
      </c>
      <c r="BD142" s="7" t="s">
        <v>381</v>
      </c>
      <c r="BE142" s="37" t="str">
        <f t="shared" ref="BE142:BE158" si="230">IF(BD142="Не имеется",SUBSTITUTE(BD142,"Не имеется",1),SUBSTITUTE(BD142,"Имеется",0))</f>
        <v>1</v>
      </c>
      <c r="BF142" s="8">
        <v>0</v>
      </c>
      <c r="BG142" s="8">
        <v>1076.5</v>
      </c>
      <c r="BH142" s="37">
        <f t="shared" ref="BH142:BH158" si="231">ROUND(BF142/BG142*100,0)</f>
        <v>0</v>
      </c>
      <c r="BI142" s="37">
        <f t="shared" ref="BI142:BI158" si="232">IF(BH142&gt;50,0,IF(BH142&gt;40,1,IF(BH142&gt;30,2,IF(BH142&gt;20,3,IF(BH142&gt;10,4,5)))))</f>
        <v>5</v>
      </c>
      <c r="BJ142" s="23">
        <v>0</v>
      </c>
      <c r="BK142" s="23">
        <v>3463.6</v>
      </c>
      <c r="BL142" s="1">
        <f t="shared" ref="BL142:BL158" si="233">ROUND(BJ142/BK142*100,0)</f>
        <v>0</v>
      </c>
      <c r="BM142" s="37">
        <f t="shared" ref="BM142:BM158" si="234">IF(BL142&gt;15,0,IF(BL142&gt;12,1,IF(BL142&gt;9,2,IF(BL142&gt;6,3,IF(BL142&gt;3,4,5)))))</f>
        <v>5</v>
      </c>
      <c r="BN142" s="23">
        <v>0</v>
      </c>
      <c r="BO142" s="23">
        <v>-217</v>
      </c>
      <c r="BP142" s="23">
        <v>-186.4</v>
      </c>
      <c r="BQ142" s="23">
        <v>1293.5</v>
      </c>
      <c r="BR142" s="23">
        <v>1756.1</v>
      </c>
      <c r="BS142" s="37">
        <f t="shared" si="199"/>
        <v>0</v>
      </c>
      <c r="BT142" s="37">
        <f t="shared" ref="BT142:BT158" si="235">IF(BS142&gt;5,0,IF(BS142&gt;0,1,2))</f>
        <v>2</v>
      </c>
      <c r="BU142" s="10" t="s">
        <v>384</v>
      </c>
      <c r="BV142" s="50" t="str">
        <f t="shared" ref="BV142:BV205" si="236">IF(BU142="Осуществляется",SUBSTITUTE(BU142,"Осуществляется",1),SUBSTITUTE(BU142,"Не осуществляется",0))</f>
        <v>1</v>
      </c>
      <c r="BW142" s="10" t="s">
        <v>384</v>
      </c>
      <c r="BX142" s="50" t="str">
        <f t="shared" ref="BX142:BX158" si="237">IF(BW142="Осуществляется",SUBSTITUTE(BW142,"Осуществляется",1),SUBSTITUTE(BW142,"Не осуществляется",0))</f>
        <v>1</v>
      </c>
      <c r="BY142" s="10" t="s">
        <v>384</v>
      </c>
      <c r="BZ142" s="50" t="str">
        <f t="shared" si="202"/>
        <v>1</v>
      </c>
      <c r="CA142" s="10" t="s">
        <v>384</v>
      </c>
      <c r="CB142" s="50" t="str">
        <f t="shared" si="203"/>
        <v>1</v>
      </c>
      <c r="CC142" s="10" t="s">
        <v>385</v>
      </c>
      <c r="CD142" s="50" t="str">
        <f t="shared" ref="CD142:CD158" si="238">IF(CC142="Осуществляется",SUBSTITUTE(CC142,"Осуществляется",1),SUBSTITUTE(CC142,"Не осуществляется",0))</f>
        <v>0</v>
      </c>
      <c r="CE142" s="10" t="s">
        <v>422</v>
      </c>
      <c r="CF142" s="50" t="str">
        <f t="shared" si="207"/>
        <v>1</v>
      </c>
      <c r="CG142" s="18">
        <f t="shared" si="206"/>
        <v>44</v>
      </c>
    </row>
    <row r="143" spans="1:86" s="44" customFormat="1" ht="34.15" customHeight="1" x14ac:dyDescent="0.2">
      <c r="A143" s="34">
        <v>139</v>
      </c>
      <c r="B143" s="43" t="s">
        <v>267</v>
      </c>
      <c r="C143" s="23">
        <v>6446.8</v>
      </c>
      <c r="D143" s="23">
        <v>0</v>
      </c>
      <c r="E143" s="23">
        <v>7167.2</v>
      </c>
      <c r="F143" s="23">
        <v>25</v>
      </c>
      <c r="G143" s="37">
        <f t="shared" si="208"/>
        <v>90</v>
      </c>
      <c r="H143" s="37">
        <f t="shared" si="209"/>
        <v>5</v>
      </c>
      <c r="I143" s="9" t="s">
        <v>378</v>
      </c>
      <c r="J143" s="50" t="str">
        <f t="shared" si="210"/>
        <v>1</v>
      </c>
      <c r="K143" s="23">
        <v>6081.1</v>
      </c>
      <c r="L143" s="23">
        <v>3416.3</v>
      </c>
      <c r="M143" s="37">
        <f t="shared" si="211"/>
        <v>44</v>
      </c>
      <c r="N143" s="37">
        <f t="shared" si="212"/>
        <v>0</v>
      </c>
      <c r="O143" s="8">
        <v>7130.4</v>
      </c>
      <c r="P143" s="8">
        <v>9042.2999999999993</v>
      </c>
      <c r="Q143" s="39">
        <f t="shared" si="213"/>
        <v>21</v>
      </c>
      <c r="R143" s="37">
        <f t="shared" si="214"/>
        <v>2</v>
      </c>
      <c r="S143" s="8">
        <v>0</v>
      </c>
      <c r="T143" s="37">
        <f t="shared" si="215"/>
        <v>1</v>
      </c>
      <c r="U143" s="8" t="s">
        <v>380</v>
      </c>
      <c r="V143" s="37" t="str">
        <f t="shared" si="216"/>
        <v>1</v>
      </c>
      <c r="W143" s="8">
        <v>2467.1999999999998</v>
      </c>
      <c r="X143" s="8">
        <v>6262.7</v>
      </c>
      <c r="Y143" s="37">
        <f t="shared" si="217"/>
        <v>39</v>
      </c>
      <c r="Z143" s="37">
        <f t="shared" si="218"/>
        <v>1</v>
      </c>
      <c r="AA143" s="8">
        <v>0</v>
      </c>
      <c r="AB143" s="8">
        <v>5498</v>
      </c>
      <c r="AC143" s="38">
        <f t="shared" si="219"/>
        <v>0</v>
      </c>
      <c r="AD143" s="37">
        <f t="shared" si="220"/>
        <v>2</v>
      </c>
      <c r="AE143" s="23">
        <v>0</v>
      </c>
      <c r="AF143" s="37">
        <f t="shared" si="221"/>
        <v>1</v>
      </c>
      <c r="AG143" s="8">
        <v>2482.5219999999999</v>
      </c>
      <c r="AH143" s="8">
        <v>8548.2999999999993</v>
      </c>
      <c r="AI143" s="8">
        <v>3153.2</v>
      </c>
      <c r="AJ143" s="8">
        <v>6081.1</v>
      </c>
      <c r="AK143" s="41">
        <f t="shared" si="185"/>
        <v>0</v>
      </c>
      <c r="AL143" s="41">
        <f t="shared" si="222"/>
        <v>3</v>
      </c>
      <c r="AM143" s="10" t="s">
        <v>378</v>
      </c>
      <c r="AN143" s="37" t="str">
        <f t="shared" si="223"/>
        <v>1</v>
      </c>
      <c r="AO143" s="10" t="s">
        <v>380</v>
      </c>
      <c r="AP143" s="37" t="str">
        <f t="shared" si="224"/>
        <v>1</v>
      </c>
      <c r="AQ143" s="23">
        <v>1181.2439999999999</v>
      </c>
      <c r="AR143" s="23">
        <v>1119.1959999999999</v>
      </c>
      <c r="AS143" s="23">
        <v>1042.8420000000001</v>
      </c>
      <c r="AT143" s="23">
        <v>1606.4190000000001</v>
      </c>
      <c r="AU143" s="40">
        <f t="shared" si="225"/>
        <v>44</v>
      </c>
      <c r="AV143" s="37">
        <f t="shared" si="226"/>
        <v>1</v>
      </c>
      <c r="AW143" s="10" t="s">
        <v>381</v>
      </c>
      <c r="AX143" s="37" t="str">
        <f t="shared" si="227"/>
        <v>1</v>
      </c>
      <c r="AY143" s="8">
        <v>6329.9</v>
      </c>
      <c r="AZ143" s="8">
        <v>418.1</v>
      </c>
      <c r="BA143" s="8">
        <v>5498</v>
      </c>
      <c r="BB143" s="37">
        <f t="shared" si="228"/>
        <v>123</v>
      </c>
      <c r="BC143" s="37">
        <f t="shared" si="229"/>
        <v>3</v>
      </c>
      <c r="BD143" s="7" t="s">
        <v>381</v>
      </c>
      <c r="BE143" s="37" t="str">
        <f t="shared" si="230"/>
        <v>1</v>
      </c>
      <c r="BF143" s="8">
        <v>680</v>
      </c>
      <c r="BG143" s="8">
        <v>3416.3</v>
      </c>
      <c r="BH143" s="37">
        <f t="shared" si="231"/>
        <v>20</v>
      </c>
      <c r="BI143" s="37">
        <f t="shared" si="232"/>
        <v>4</v>
      </c>
      <c r="BJ143" s="23">
        <v>29.4</v>
      </c>
      <c r="BK143" s="23">
        <v>5430.8</v>
      </c>
      <c r="BL143" s="1">
        <f t="shared" si="233"/>
        <v>1</v>
      </c>
      <c r="BM143" s="37">
        <f t="shared" si="234"/>
        <v>5</v>
      </c>
      <c r="BN143" s="23">
        <v>-1250</v>
      </c>
      <c r="BO143" s="23">
        <v>-545</v>
      </c>
      <c r="BP143" s="23">
        <v>121.3</v>
      </c>
      <c r="BQ143" s="23">
        <v>3961.3</v>
      </c>
      <c r="BR143" s="23">
        <v>2345.9</v>
      </c>
      <c r="BS143" s="37">
        <f t="shared" si="199"/>
        <v>0</v>
      </c>
      <c r="BT143" s="37">
        <f t="shared" si="235"/>
        <v>2</v>
      </c>
      <c r="BU143" s="10" t="s">
        <v>384</v>
      </c>
      <c r="BV143" s="50" t="str">
        <f t="shared" si="236"/>
        <v>1</v>
      </c>
      <c r="BW143" s="10" t="s">
        <v>384</v>
      </c>
      <c r="BX143" s="50" t="str">
        <f t="shared" si="237"/>
        <v>1</v>
      </c>
      <c r="BY143" s="10" t="s">
        <v>384</v>
      </c>
      <c r="BZ143" s="50" t="str">
        <f t="shared" si="202"/>
        <v>1</v>
      </c>
      <c r="CA143" s="10" t="s">
        <v>384</v>
      </c>
      <c r="CB143" s="50" t="str">
        <f t="shared" si="203"/>
        <v>1</v>
      </c>
      <c r="CC143" s="10" t="s">
        <v>385</v>
      </c>
      <c r="CD143" s="50" t="str">
        <f t="shared" si="238"/>
        <v>0</v>
      </c>
      <c r="CE143" s="10" t="s">
        <v>422</v>
      </c>
      <c r="CF143" s="50" t="str">
        <f t="shared" si="207"/>
        <v>1</v>
      </c>
      <c r="CG143" s="18">
        <f t="shared" si="206"/>
        <v>41</v>
      </c>
    </row>
    <row r="144" spans="1:86" s="44" customFormat="1" ht="34.15" customHeight="1" x14ac:dyDescent="0.2">
      <c r="A144" s="34">
        <v>148</v>
      </c>
      <c r="B144" s="43" t="s">
        <v>268</v>
      </c>
      <c r="C144" s="23">
        <v>10780.3</v>
      </c>
      <c r="D144" s="23">
        <v>0</v>
      </c>
      <c r="E144" s="23">
        <v>11574.7</v>
      </c>
      <c r="F144" s="23">
        <v>29</v>
      </c>
      <c r="G144" s="37">
        <f>ROUND((C144-D144)/(E144-F144)*100,0)</f>
        <v>93</v>
      </c>
      <c r="H144" s="37">
        <f>IF(G144&lt;51,0,IF(G144&lt;61,1,IF(G144&lt;71,2,IF(G144&lt;81,3,IF(G144&lt;90,4,5)))))</f>
        <v>5</v>
      </c>
      <c r="I144" s="9" t="s">
        <v>378</v>
      </c>
      <c r="J144" s="50" t="str">
        <f>IF(I144="Да",SUBSTITUTE(I144,"Да",1),SUBSTITUTE(I144,"Нет",0))</f>
        <v>1</v>
      </c>
      <c r="K144" s="23">
        <v>5977.4</v>
      </c>
      <c r="L144" s="23">
        <v>8405.1</v>
      </c>
      <c r="M144" s="37">
        <f>ROUND(ABS(L144-K144)/K144*100,0)</f>
        <v>41</v>
      </c>
      <c r="N144" s="37">
        <f>IF(M144&gt;30,0,IF(M144&gt;25,1,IF(M144&gt;20,2,IF(M144&gt;15,3,IF(M144&gt;10,4,5)))))</f>
        <v>0</v>
      </c>
      <c r="O144" s="8">
        <v>11534.1</v>
      </c>
      <c r="P144" s="8">
        <v>7433.4</v>
      </c>
      <c r="Q144" s="39">
        <f>ROUND(ABS(O144-P144)/P144*100,0)</f>
        <v>55</v>
      </c>
      <c r="R144" s="37">
        <f>IF(Q144&gt;30,0,IF(Q144&gt;25,1,IF(Q144&gt;20,2,IF(Q144&gt;15,3,IF(Q144&gt;10,4,5)))))</f>
        <v>0</v>
      </c>
      <c r="S144" s="8">
        <v>0</v>
      </c>
      <c r="T144" s="37">
        <f>IF(S144&gt;0,0,1)</f>
        <v>1</v>
      </c>
      <c r="U144" s="8" t="s">
        <v>380</v>
      </c>
      <c r="V144" s="37" t="str">
        <f>IF(U144="Имеется",SUBSTITUTE(U144,"Имеется",1),SUBSTITUTE(U144,"Не имеется",0))</f>
        <v>1</v>
      </c>
      <c r="W144" s="8">
        <v>1254.2</v>
      </c>
      <c r="X144" s="8">
        <v>10140.1</v>
      </c>
      <c r="Y144" s="37">
        <f>ROUND(W144/X144*100,0)</f>
        <v>12</v>
      </c>
      <c r="Z144" s="37">
        <f>IF(Y144&gt;50,0,IF(Y144&gt;20,1,IF(Y144&gt;5,2,3)))</f>
        <v>2</v>
      </c>
      <c r="AA144" s="8">
        <v>0</v>
      </c>
      <c r="AB144" s="8">
        <v>9023.7999999999993</v>
      </c>
      <c r="AC144" s="38">
        <f>ROUND(AA144/AB144*100,1)</f>
        <v>0</v>
      </c>
      <c r="AD144" s="37">
        <f>IF(AC144=0,2,IF(AC144&gt;0.1,0,1))</f>
        <v>2</v>
      </c>
      <c r="AE144" s="23">
        <v>0</v>
      </c>
      <c r="AF144" s="37">
        <f>IF(AE144=0,1,0)</f>
        <v>1</v>
      </c>
      <c r="AG144" s="8">
        <v>6985.8519999999999</v>
      </c>
      <c r="AH144" s="8">
        <v>9989.6</v>
      </c>
      <c r="AI144" s="8">
        <v>8142.1</v>
      </c>
      <c r="AJ144" s="8">
        <v>5977.4</v>
      </c>
      <c r="AK144" s="41">
        <f>ROUND(IF(AG144&lt;AH144,0,IF((AG144-AH144)&lt;(AI144-AJ144),0,((AG144-AH144)-(AI144-AJ144))/AG144*100)),0)</f>
        <v>0</v>
      </c>
      <c r="AL144" s="41">
        <f>IF(AK144&gt;5,0,IF(AK144&gt;3,1,IF(AK144&gt;0,2,3)))</f>
        <v>3</v>
      </c>
      <c r="AM144" s="10" t="s">
        <v>378</v>
      </c>
      <c r="AN144" s="37" t="str">
        <f>IF(AM144="Да",SUBSTITUTE(AM144,"Да",1),SUBSTITUTE(AM144,"Нет",0))</f>
        <v>1</v>
      </c>
      <c r="AO144" s="10" t="s">
        <v>380</v>
      </c>
      <c r="AP144" s="37" t="str">
        <f>IF(AO144="Имеется",SUBSTITUTE(AO144,"Имеется",1),IF(AO144="Нет учреждений, которым доводится мун. задание",SUBSTITUTE(AO144,"Нет учреждений, которым доводится мун. задание",1),SUBSTITUTE(AO144,"Не имеется",0)))</f>
        <v>1</v>
      </c>
      <c r="AQ144" s="23">
        <v>1399.758</v>
      </c>
      <c r="AR144" s="23">
        <v>1862.2380000000001</v>
      </c>
      <c r="AS144" s="23">
        <v>2179.154</v>
      </c>
      <c r="AT144" s="23">
        <v>2798.8580000000002</v>
      </c>
      <c r="AU144" s="40">
        <f>ROUND(ABS(AT144/((AQ144+AR144+AS144)/3)-1)*100,0)</f>
        <v>54</v>
      </c>
      <c r="AV144" s="37">
        <f>IF(AU144&gt;50,0,IF(AU144&gt;40,1,IF(AU144&gt;30,2,IF(AU144&gt;20,3,IF(AU144&gt;10,4,5)))))</f>
        <v>0</v>
      </c>
      <c r="AW144" s="10" t="s">
        <v>381</v>
      </c>
      <c r="AX144" s="37" t="str">
        <f>IF(AW144="Не имеется",SUBSTITUTE(AW144,"Не имеется",1),SUBSTITUTE(AW144,"Имеется",0))</f>
        <v>1</v>
      </c>
      <c r="AY144" s="8">
        <v>10200.1</v>
      </c>
      <c r="AZ144" s="8">
        <v>0</v>
      </c>
      <c r="BA144" s="8">
        <v>9023.7999999999993</v>
      </c>
      <c r="BB144" s="37">
        <f>ROUND((AY144+AZ144)/BA144*100,0)</f>
        <v>113</v>
      </c>
      <c r="BC144" s="37">
        <f>IF(BB144&lt;90,0,IF(BB144&lt;95,1,IF(BB144&lt;100,2,3)))</f>
        <v>3</v>
      </c>
      <c r="BD144" s="7" t="s">
        <v>381</v>
      </c>
      <c r="BE144" s="37" t="str">
        <f>IF(BD144="Не имеется",SUBSTITUTE(BD144,"Не имеется",1),SUBSTITUTE(BD144,"Имеется",0))</f>
        <v>1</v>
      </c>
      <c r="BF144" s="8">
        <v>0</v>
      </c>
      <c r="BG144" s="8">
        <v>8405.1</v>
      </c>
      <c r="BH144" s="37">
        <f>ROUND(BF144/BG144*100,0)</f>
        <v>0</v>
      </c>
      <c r="BI144" s="37">
        <f>IF(BH144&gt;50,0,IF(BH144&gt;40,1,IF(BH144&gt;30,2,IF(BH144&gt;20,3,IF(BH144&gt;10,4,5)))))</f>
        <v>5</v>
      </c>
      <c r="BJ144" s="23">
        <v>0.4</v>
      </c>
      <c r="BK144" s="23">
        <v>8963.9</v>
      </c>
      <c r="BL144" s="1">
        <f>ROUND(BJ144/BK144*100,0)</f>
        <v>0</v>
      </c>
      <c r="BM144" s="37">
        <f>IF(BL144&gt;15,0,IF(BL144&gt;12,1,IF(BL144&gt;9,2,IF(BL144&gt;6,3,IF(BL144&gt;3,4,5)))))</f>
        <v>5</v>
      </c>
      <c r="BN144" s="23">
        <v>-780</v>
      </c>
      <c r="BO144" s="23">
        <v>2237</v>
      </c>
      <c r="BP144" s="23">
        <v>590</v>
      </c>
      <c r="BQ144" s="23">
        <v>6168</v>
      </c>
      <c r="BR144" s="23">
        <v>664.2</v>
      </c>
      <c r="BS144" s="37">
        <f t="shared" si="199"/>
        <v>0</v>
      </c>
      <c r="BT144" s="37">
        <f>IF(BS144&gt;5,0,IF(BS144&gt;0,1,2))</f>
        <v>2</v>
      </c>
      <c r="BU144" s="10" t="s">
        <v>384</v>
      </c>
      <c r="BV144" s="50" t="str">
        <f>IF(BU144="Осуществляется",SUBSTITUTE(BU144,"Осуществляется",1),SUBSTITUTE(BU144,"Не осуществляется",0))</f>
        <v>1</v>
      </c>
      <c r="BW144" s="10" t="s">
        <v>384</v>
      </c>
      <c r="BX144" s="50" t="str">
        <f>IF(BW144="Осуществляется",SUBSTITUTE(BW144,"Осуществляется",1),SUBSTITUTE(BW144,"Не осуществляется",0))</f>
        <v>1</v>
      </c>
      <c r="BY144" s="10" t="s">
        <v>384</v>
      </c>
      <c r="BZ144" s="50" t="str">
        <f>IF(BY144="Осуществляется",SUBSTITUTE(BY144,"Осуществляется",1),SUBSTITUTE(BY144,"Не осуществляется",0))</f>
        <v>1</v>
      </c>
      <c r="CA144" s="10" t="s">
        <v>384</v>
      </c>
      <c r="CB144" s="50" t="str">
        <f>IF(CA144="Осуществляется",SUBSTITUTE(CA144,"Осуществляется",1),SUBSTITUTE(CA144,"Не осуществляется",0))</f>
        <v>1</v>
      </c>
      <c r="CC144" s="10" t="s">
        <v>385</v>
      </c>
      <c r="CD144" s="50" t="str">
        <f>IF(CC144="Осуществляется",SUBSTITUTE(CC144,"Осуществляется",1),SUBSTITUTE(CC144,"Не осуществляется",0))</f>
        <v>0</v>
      </c>
      <c r="CE144" s="10" t="s">
        <v>422</v>
      </c>
      <c r="CF144" s="50" t="str">
        <f t="shared" si="207"/>
        <v>1</v>
      </c>
      <c r="CG144" s="18">
        <f t="shared" si="206"/>
        <v>40</v>
      </c>
    </row>
    <row r="145" spans="1:86" s="44" customFormat="1" ht="34.15" customHeight="1" x14ac:dyDescent="0.2">
      <c r="A145" s="34">
        <v>140</v>
      </c>
      <c r="B145" s="43" t="s">
        <v>367</v>
      </c>
      <c r="C145" s="23">
        <v>3942.8</v>
      </c>
      <c r="D145" s="23">
        <v>0</v>
      </c>
      <c r="E145" s="23">
        <v>6605.7</v>
      </c>
      <c r="F145" s="23">
        <v>9</v>
      </c>
      <c r="G145" s="37">
        <f t="shared" si="208"/>
        <v>60</v>
      </c>
      <c r="H145" s="37">
        <f t="shared" si="209"/>
        <v>1</v>
      </c>
      <c r="I145" s="9" t="s">
        <v>383</v>
      </c>
      <c r="J145" s="50" t="str">
        <f t="shared" si="210"/>
        <v>0</v>
      </c>
      <c r="K145" s="23">
        <v>4159.6000000000004</v>
      </c>
      <c r="L145" s="23">
        <v>6898.4</v>
      </c>
      <c r="M145" s="37">
        <f t="shared" si="211"/>
        <v>66</v>
      </c>
      <c r="N145" s="37">
        <f t="shared" si="212"/>
        <v>0</v>
      </c>
      <c r="O145" s="8">
        <v>6584.2</v>
      </c>
      <c r="P145" s="8">
        <v>4997.7</v>
      </c>
      <c r="Q145" s="39">
        <f t="shared" si="213"/>
        <v>32</v>
      </c>
      <c r="R145" s="37">
        <f t="shared" si="214"/>
        <v>0</v>
      </c>
      <c r="S145" s="8">
        <v>0</v>
      </c>
      <c r="T145" s="37">
        <f t="shared" si="215"/>
        <v>1</v>
      </c>
      <c r="U145" s="8" t="s">
        <v>380</v>
      </c>
      <c r="V145" s="37" t="str">
        <f t="shared" si="216"/>
        <v>1</v>
      </c>
      <c r="W145" s="8">
        <v>278.3</v>
      </c>
      <c r="X145" s="8">
        <v>7615</v>
      </c>
      <c r="Y145" s="37">
        <f t="shared" si="217"/>
        <v>4</v>
      </c>
      <c r="Z145" s="37">
        <f t="shared" si="218"/>
        <v>3</v>
      </c>
      <c r="AA145" s="8">
        <v>0</v>
      </c>
      <c r="AB145" s="8">
        <v>7825.6</v>
      </c>
      <c r="AC145" s="38">
        <f t="shared" si="219"/>
        <v>0</v>
      </c>
      <c r="AD145" s="37">
        <f t="shared" si="220"/>
        <v>2</v>
      </c>
      <c r="AE145" s="23">
        <v>0</v>
      </c>
      <c r="AF145" s="37">
        <f t="shared" si="221"/>
        <v>1</v>
      </c>
      <c r="AG145" s="8">
        <v>7137.2749999999996</v>
      </c>
      <c r="AH145" s="8">
        <v>8723.7000000000007</v>
      </c>
      <c r="AI145" s="8">
        <v>6898.4</v>
      </c>
      <c r="AJ145" s="8">
        <v>4159.6000000000004</v>
      </c>
      <c r="AK145" s="41">
        <f t="shared" si="185"/>
        <v>0</v>
      </c>
      <c r="AL145" s="41">
        <f t="shared" si="222"/>
        <v>3</v>
      </c>
      <c r="AM145" s="10" t="s">
        <v>378</v>
      </c>
      <c r="AN145" s="37" t="str">
        <f t="shared" si="223"/>
        <v>1</v>
      </c>
      <c r="AO145" s="10" t="s">
        <v>380</v>
      </c>
      <c r="AP145" s="37" t="str">
        <f t="shared" si="224"/>
        <v>1</v>
      </c>
      <c r="AQ145" s="23">
        <v>1220.203</v>
      </c>
      <c r="AR145" s="23">
        <v>988.57899999999995</v>
      </c>
      <c r="AS145" s="23">
        <v>3167.6129999999998</v>
      </c>
      <c r="AT145" s="23">
        <v>2039.204</v>
      </c>
      <c r="AU145" s="40">
        <f t="shared" si="225"/>
        <v>14</v>
      </c>
      <c r="AV145" s="37">
        <f t="shared" si="226"/>
        <v>4</v>
      </c>
      <c r="AW145" s="10" t="s">
        <v>381</v>
      </c>
      <c r="AX145" s="37" t="str">
        <f t="shared" si="227"/>
        <v>1</v>
      </c>
      <c r="AY145" s="8">
        <v>7656.6</v>
      </c>
      <c r="AZ145" s="8">
        <v>169</v>
      </c>
      <c r="BA145" s="8">
        <v>7825.5</v>
      </c>
      <c r="BB145" s="37">
        <f t="shared" si="228"/>
        <v>100</v>
      </c>
      <c r="BC145" s="37">
        <f t="shared" si="229"/>
        <v>3</v>
      </c>
      <c r="BD145" s="7" t="s">
        <v>381</v>
      </c>
      <c r="BE145" s="37" t="str">
        <f t="shared" si="230"/>
        <v>1</v>
      </c>
      <c r="BF145" s="8">
        <v>0</v>
      </c>
      <c r="BG145" s="8">
        <v>6898.4</v>
      </c>
      <c r="BH145" s="37">
        <f t="shared" si="231"/>
        <v>0</v>
      </c>
      <c r="BI145" s="37">
        <f t="shared" si="232"/>
        <v>5</v>
      </c>
      <c r="BJ145" s="23">
        <v>0</v>
      </c>
      <c r="BK145" s="23">
        <v>7784</v>
      </c>
      <c r="BL145" s="1">
        <f t="shared" si="233"/>
        <v>0</v>
      </c>
      <c r="BM145" s="37">
        <f t="shared" si="234"/>
        <v>5</v>
      </c>
      <c r="BN145" s="23">
        <v>0</v>
      </c>
      <c r="BO145" s="23">
        <v>1915.6</v>
      </c>
      <c r="BP145" s="23">
        <v>-168.7</v>
      </c>
      <c r="BQ145" s="23">
        <v>4982.8</v>
      </c>
      <c r="BR145" s="23">
        <v>447</v>
      </c>
      <c r="BS145" s="37">
        <f t="shared" si="199"/>
        <v>0</v>
      </c>
      <c r="BT145" s="37">
        <f t="shared" si="235"/>
        <v>2</v>
      </c>
      <c r="BU145" s="10" t="s">
        <v>385</v>
      </c>
      <c r="BV145" s="50" t="str">
        <f t="shared" si="236"/>
        <v>0</v>
      </c>
      <c r="BW145" s="10" t="s">
        <v>384</v>
      </c>
      <c r="BX145" s="50" t="str">
        <f t="shared" si="237"/>
        <v>1</v>
      </c>
      <c r="BY145" s="10" t="s">
        <v>384</v>
      </c>
      <c r="BZ145" s="50" t="str">
        <f t="shared" si="202"/>
        <v>1</v>
      </c>
      <c r="CA145" s="10" t="s">
        <v>385</v>
      </c>
      <c r="CB145" s="50" t="str">
        <f t="shared" si="203"/>
        <v>0</v>
      </c>
      <c r="CC145" s="10" t="s">
        <v>385</v>
      </c>
      <c r="CD145" s="50" t="str">
        <f t="shared" si="238"/>
        <v>0</v>
      </c>
      <c r="CE145" s="10" t="s">
        <v>422</v>
      </c>
      <c r="CF145" s="50" t="str">
        <f t="shared" si="207"/>
        <v>1</v>
      </c>
      <c r="CG145" s="18">
        <f t="shared" si="206"/>
        <v>38</v>
      </c>
    </row>
    <row r="146" spans="1:86" s="44" customFormat="1" ht="34.15" customHeight="1" x14ac:dyDescent="0.2">
      <c r="A146" s="34">
        <v>141</v>
      </c>
      <c r="B146" s="43" t="s">
        <v>106</v>
      </c>
      <c r="C146" s="23">
        <v>3459.9</v>
      </c>
      <c r="D146" s="23">
        <v>0</v>
      </c>
      <c r="E146" s="23">
        <v>4054.9</v>
      </c>
      <c r="F146" s="23">
        <v>7</v>
      </c>
      <c r="G146" s="37">
        <f t="shared" si="208"/>
        <v>85</v>
      </c>
      <c r="H146" s="37">
        <f t="shared" si="209"/>
        <v>4</v>
      </c>
      <c r="I146" s="9" t="s">
        <v>378</v>
      </c>
      <c r="J146" s="50" t="str">
        <f t="shared" si="210"/>
        <v>1</v>
      </c>
      <c r="K146" s="23">
        <v>1525</v>
      </c>
      <c r="L146" s="23">
        <v>2846.4</v>
      </c>
      <c r="M146" s="37">
        <f t="shared" si="211"/>
        <v>87</v>
      </c>
      <c r="N146" s="37">
        <f t="shared" si="212"/>
        <v>0</v>
      </c>
      <c r="O146" s="8">
        <v>3621.3</v>
      </c>
      <c r="P146" s="8">
        <v>3584.2</v>
      </c>
      <c r="Q146" s="39">
        <f t="shared" si="213"/>
        <v>1</v>
      </c>
      <c r="R146" s="37">
        <f t="shared" si="214"/>
        <v>5</v>
      </c>
      <c r="S146" s="8">
        <v>0</v>
      </c>
      <c r="T146" s="37">
        <f t="shared" si="215"/>
        <v>1</v>
      </c>
      <c r="U146" s="8" t="s">
        <v>380</v>
      </c>
      <c r="V146" s="37" t="str">
        <f t="shared" si="216"/>
        <v>1</v>
      </c>
      <c r="W146" s="8">
        <v>1912.4</v>
      </c>
      <c r="X146" s="8">
        <v>5194.8999999999996</v>
      </c>
      <c r="Y146" s="37">
        <f t="shared" si="217"/>
        <v>37</v>
      </c>
      <c r="Z146" s="37">
        <f t="shared" si="218"/>
        <v>1</v>
      </c>
      <c r="AA146" s="8">
        <v>0</v>
      </c>
      <c r="AB146" s="8">
        <v>4388.8999999999996</v>
      </c>
      <c r="AC146" s="38">
        <f t="shared" si="219"/>
        <v>0</v>
      </c>
      <c r="AD146" s="37">
        <f t="shared" si="220"/>
        <v>2</v>
      </c>
      <c r="AE146" s="23">
        <v>0</v>
      </c>
      <c r="AF146" s="37">
        <f t="shared" si="221"/>
        <v>1</v>
      </c>
      <c r="AG146" s="8">
        <v>1947.6669999999999</v>
      </c>
      <c r="AH146" s="8">
        <v>4634.1000000000004</v>
      </c>
      <c r="AI146" s="8">
        <v>2746.4</v>
      </c>
      <c r="AJ146" s="8">
        <v>1525</v>
      </c>
      <c r="AK146" s="41">
        <f t="shared" si="185"/>
        <v>0</v>
      </c>
      <c r="AL146" s="41">
        <f t="shared" si="222"/>
        <v>3</v>
      </c>
      <c r="AM146" s="10" t="s">
        <v>378</v>
      </c>
      <c r="AN146" s="37" t="str">
        <f t="shared" si="223"/>
        <v>1</v>
      </c>
      <c r="AO146" s="10" t="s">
        <v>380</v>
      </c>
      <c r="AP146" s="37" t="str">
        <f t="shared" si="224"/>
        <v>1</v>
      </c>
      <c r="AQ146" s="23">
        <v>1282.135</v>
      </c>
      <c r="AR146" s="23">
        <v>1007.072</v>
      </c>
      <c r="AS146" s="23">
        <v>744.31200000000001</v>
      </c>
      <c r="AT146" s="23">
        <v>826.57299999999998</v>
      </c>
      <c r="AU146" s="40">
        <f t="shared" si="225"/>
        <v>18</v>
      </c>
      <c r="AV146" s="37">
        <f t="shared" si="226"/>
        <v>4</v>
      </c>
      <c r="AW146" s="10" t="s">
        <v>381</v>
      </c>
      <c r="AX146" s="37" t="str">
        <f t="shared" si="227"/>
        <v>1</v>
      </c>
      <c r="AY146" s="8">
        <v>5227.2</v>
      </c>
      <c r="AZ146" s="8">
        <v>0</v>
      </c>
      <c r="BA146" s="8">
        <v>4388.8</v>
      </c>
      <c r="BB146" s="37">
        <f t="shared" si="228"/>
        <v>119</v>
      </c>
      <c r="BC146" s="37">
        <f t="shared" si="229"/>
        <v>3</v>
      </c>
      <c r="BD146" s="7" t="s">
        <v>381</v>
      </c>
      <c r="BE146" s="37" t="str">
        <f t="shared" si="230"/>
        <v>1</v>
      </c>
      <c r="BF146" s="8">
        <v>0</v>
      </c>
      <c r="BG146" s="8">
        <v>2846.4</v>
      </c>
      <c r="BH146" s="37">
        <f t="shared" si="231"/>
        <v>0</v>
      </c>
      <c r="BI146" s="37">
        <f t="shared" si="232"/>
        <v>5</v>
      </c>
      <c r="BJ146" s="23">
        <v>0</v>
      </c>
      <c r="BK146" s="23">
        <v>4356.5</v>
      </c>
      <c r="BL146" s="1">
        <f t="shared" si="233"/>
        <v>0</v>
      </c>
      <c r="BM146" s="37">
        <f t="shared" si="234"/>
        <v>5</v>
      </c>
      <c r="BN146" s="23">
        <v>0</v>
      </c>
      <c r="BO146" s="23">
        <v>1185.7</v>
      </c>
      <c r="BP146" s="23">
        <v>-836.9</v>
      </c>
      <c r="BQ146" s="23">
        <v>1660.7</v>
      </c>
      <c r="BR146" s="23">
        <v>2749.3</v>
      </c>
      <c r="BS146" s="37">
        <f t="shared" si="199"/>
        <v>0</v>
      </c>
      <c r="BT146" s="37">
        <f t="shared" si="235"/>
        <v>2</v>
      </c>
      <c r="BU146" s="10" t="s">
        <v>384</v>
      </c>
      <c r="BV146" s="50" t="str">
        <f t="shared" si="236"/>
        <v>1</v>
      </c>
      <c r="BW146" s="10" t="s">
        <v>384</v>
      </c>
      <c r="BX146" s="50" t="str">
        <f t="shared" si="237"/>
        <v>1</v>
      </c>
      <c r="BY146" s="10" t="s">
        <v>384</v>
      </c>
      <c r="BZ146" s="50" t="str">
        <f t="shared" si="202"/>
        <v>1</v>
      </c>
      <c r="CA146" s="10" t="s">
        <v>385</v>
      </c>
      <c r="CB146" s="50" t="str">
        <f t="shared" si="203"/>
        <v>0</v>
      </c>
      <c r="CC146" s="10" t="s">
        <v>385</v>
      </c>
      <c r="CD146" s="50" t="str">
        <f t="shared" si="238"/>
        <v>0</v>
      </c>
      <c r="CE146" s="10" t="s">
        <v>422</v>
      </c>
      <c r="CF146" s="50" t="str">
        <f t="shared" si="207"/>
        <v>1</v>
      </c>
      <c r="CG146" s="18">
        <f t="shared" si="206"/>
        <v>46</v>
      </c>
    </row>
    <row r="147" spans="1:86" s="44" customFormat="1" ht="34.15" customHeight="1" x14ac:dyDescent="0.2">
      <c r="A147" s="34">
        <v>149</v>
      </c>
      <c r="B147" s="43" t="s">
        <v>370</v>
      </c>
      <c r="C147" s="23">
        <v>6984.2</v>
      </c>
      <c r="D147" s="23">
        <v>0</v>
      </c>
      <c r="E147" s="23">
        <v>7522.5</v>
      </c>
      <c r="F147" s="23">
        <v>21</v>
      </c>
      <c r="G147" s="37">
        <f>ROUND((C147-D147)/(E147-F147)*100,0)</f>
        <v>93</v>
      </c>
      <c r="H147" s="37">
        <f>IF(G147&lt;51,0,IF(G147&lt;61,1,IF(G147&lt;71,2,IF(G147&lt;81,3,IF(G147&lt;90,4,5)))))</f>
        <v>5</v>
      </c>
      <c r="I147" s="9" t="s">
        <v>378</v>
      </c>
      <c r="J147" s="50" t="str">
        <f>IF(I147="Да",SUBSTITUTE(I147,"Да",1),SUBSTITUTE(I147,"Нет",0))</f>
        <v>1</v>
      </c>
      <c r="K147" s="23">
        <v>1168</v>
      </c>
      <c r="L147" s="23">
        <v>1147.0999999999999</v>
      </c>
      <c r="M147" s="37">
        <f>ROUND(ABS(L147-K147)/K147*100,0)</f>
        <v>2</v>
      </c>
      <c r="N147" s="37">
        <f>IF(M147&gt;30,0,IF(M147&gt;25,1,IF(M147&gt;20,2,IF(M147&gt;15,3,IF(M147&gt;10,4,5)))))</f>
        <v>5</v>
      </c>
      <c r="O147" s="8">
        <v>7136.8</v>
      </c>
      <c r="P147" s="8">
        <v>6832.3</v>
      </c>
      <c r="Q147" s="39">
        <f>ROUND(ABS(O147-P147)/P147*100,0)</f>
        <v>4</v>
      </c>
      <c r="R147" s="37">
        <f>IF(Q147&gt;30,0,IF(Q147&gt;25,1,IF(Q147&gt;20,2,IF(Q147&gt;15,3,IF(Q147&gt;10,4,5)))))</f>
        <v>5</v>
      </c>
      <c r="S147" s="8">
        <v>0</v>
      </c>
      <c r="T147" s="37">
        <f>IF(S147&gt;0,0,1)</f>
        <v>1</v>
      </c>
      <c r="U147" s="8" t="s">
        <v>380</v>
      </c>
      <c r="V147" s="37" t="str">
        <f>IF(U147="Имеется",SUBSTITUTE(U147,"Имеется",1),SUBSTITUTE(U147,"Не имеется",0))</f>
        <v>1</v>
      </c>
      <c r="W147" s="8">
        <v>4216.5</v>
      </c>
      <c r="X147" s="8">
        <v>6215.6</v>
      </c>
      <c r="Y147" s="37">
        <f>ROUND(W147/X147*100,0)</f>
        <v>68</v>
      </c>
      <c r="Z147" s="37">
        <f>IF(Y147&gt;50,0,IF(Y147&gt;20,1,IF(Y147&gt;5,2,3)))</f>
        <v>0</v>
      </c>
      <c r="AA147" s="8">
        <v>0</v>
      </c>
      <c r="AB147" s="8">
        <v>6584.9</v>
      </c>
      <c r="AC147" s="38">
        <f>ROUND(AA147/AB147*100,1)</f>
        <v>0</v>
      </c>
      <c r="AD147" s="37">
        <f>IF(AC147=0,2,IF(AC147&gt;0.1,0,1))</f>
        <v>2</v>
      </c>
      <c r="AE147" s="23">
        <v>0</v>
      </c>
      <c r="AF147" s="37">
        <f>IF(AE147=0,1,0)</f>
        <v>1</v>
      </c>
      <c r="AG147" s="8">
        <v>1460.1279999999999</v>
      </c>
      <c r="AH147" s="8">
        <v>6011.2</v>
      </c>
      <c r="AI147" s="8">
        <v>1127.0999999999999</v>
      </c>
      <c r="AJ147" s="8">
        <v>1168</v>
      </c>
      <c r="AK147" s="41">
        <f>ROUND(IF(AG147&lt;AH147,0,IF((AG147-AH147)&lt;(AI147-AJ147),0,((AG147-AH147)-(AI147-AJ147))/AG147*100)),0)</f>
        <v>0</v>
      </c>
      <c r="AL147" s="41">
        <f>IF(AK147&gt;5,0,IF(AK147&gt;3,1,IF(AK147&gt;0,2,3)))</f>
        <v>3</v>
      </c>
      <c r="AM147" s="10" t="s">
        <v>378</v>
      </c>
      <c r="AN147" s="37" t="str">
        <f>IF(AM147="Да",SUBSTITUTE(AM147,"Да",1),SUBSTITUTE(AM147,"Нет",0))</f>
        <v>1</v>
      </c>
      <c r="AO147" s="10" t="s">
        <v>380</v>
      </c>
      <c r="AP147" s="37" t="str">
        <f>IF(AO147="Имеется",SUBSTITUTE(AO147,"Имеется",1),IF(AO147="Нет учреждений, которым доводится мун. задание",SUBSTITUTE(AO147,"Нет учреждений, которым доводится мун. задание",1),SUBSTITUTE(AO147,"Не имеется",0)))</f>
        <v>1</v>
      </c>
      <c r="AQ147" s="23">
        <v>1080.982</v>
      </c>
      <c r="AR147" s="23">
        <v>1467.1030000000001</v>
      </c>
      <c r="AS147" s="23">
        <v>1459.615</v>
      </c>
      <c r="AT147" s="23">
        <v>1668.931</v>
      </c>
      <c r="AU147" s="40">
        <f>ROUND(ABS(AT147/((AQ147+AR147+AS147)/3)-1)*100,0)</f>
        <v>25</v>
      </c>
      <c r="AV147" s="37">
        <f>IF(AU147&gt;50,0,IF(AU147&gt;40,1,IF(AU147&gt;30,2,IF(AU147&gt;20,3,IF(AU147&gt;10,4,5)))))</f>
        <v>3</v>
      </c>
      <c r="AW147" s="10" t="s">
        <v>381</v>
      </c>
      <c r="AX147" s="37" t="str">
        <f>IF(AW147="Не имеется",SUBSTITUTE(AW147,"Не имеется",1),SUBSTITUTE(AW147,"Имеется",0))</f>
        <v>1</v>
      </c>
      <c r="AY147" s="8">
        <v>6275</v>
      </c>
      <c r="AZ147" s="8">
        <v>309.8</v>
      </c>
      <c r="BA147" s="8">
        <v>6584.9</v>
      </c>
      <c r="BB147" s="37">
        <f>ROUND((AY147+AZ147)/BA147*100,0)</f>
        <v>100</v>
      </c>
      <c r="BC147" s="37">
        <f>IF(BB147&lt;90,0,IF(BB147&lt;95,1,IF(BB147&lt;100,2,3)))</f>
        <v>3</v>
      </c>
      <c r="BD147" s="7" t="s">
        <v>381</v>
      </c>
      <c r="BE147" s="37" t="str">
        <f>IF(BD147="Не имеется",SUBSTITUTE(BD147,"Не имеется",1),SUBSTITUTE(BD147,"Имеется",0))</f>
        <v>1</v>
      </c>
      <c r="BF147" s="8">
        <v>0</v>
      </c>
      <c r="BG147" s="8">
        <v>1147.0999999999999</v>
      </c>
      <c r="BH147" s="37">
        <f>ROUND(BF147/BG147*100,0)</f>
        <v>0</v>
      </c>
      <c r="BI147" s="37">
        <f>IF(BH147&gt;50,0,IF(BH147&gt;40,1,IF(BH147&gt;30,2,IF(BH147&gt;20,3,IF(BH147&gt;10,4,5)))))</f>
        <v>5</v>
      </c>
      <c r="BJ147" s="23">
        <v>0</v>
      </c>
      <c r="BK147" s="23">
        <v>6524.8</v>
      </c>
      <c r="BL147" s="1">
        <f>ROUND(BJ147/BK147*100,0)</f>
        <v>0</v>
      </c>
      <c r="BM147" s="37">
        <f>IF(BL147&gt;15,0,IF(BL147&gt;12,1,IF(BL147&gt;9,2,IF(BL147&gt;6,3,IF(BL147&gt;3,4,5)))))</f>
        <v>5</v>
      </c>
      <c r="BN147" s="23">
        <v>0</v>
      </c>
      <c r="BO147" s="23">
        <v>107.7</v>
      </c>
      <c r="BP147" s="23">
        <v>-156.9</v>
      </c>
      <c r="BQ147" s="23">
        <v>1039.4000000000001</v>
      </c>
      <c r="BR147" s="23">
        <v>4373.3999999999996</v>
      </c>
      <c r="BS147" s="37">
        <f t="shared" si="199"/>
        <v>0</v>
      </c>
      <c r="BT147" s="37">
        <f>IF(BS147&gt;5,0,IF(BS147&gt;0,1,2))</f>
        <v>2</v>
      </c>
      <c r="BU147" s="10" t="s">
        <v>384</v>
      </c>
      <c r="BV147" s="50" t="str">
        <f>IF(BU147="Осуществляется",SUBSTITUTE(BU147,"Осуществляется",1),SUBSTITUTE(BU147,"Не осуществляется",0))</f>
        <v>1</v>
      </c>
      <c r="BW147" s="10" t="s">
        <v>384</v>
      </c>
      <c r="BX147" s="50" t="str">
        <f>IF(BW147="Осуществляется",SUBSTITUTE(BW147,"Осуществляется",1),SUBSTITUTE(BW147,"Не осуществляется",0))</f>
        <v>1</v>
      </c>
      <c r="BY147" s="10" t="s">
        <v>384</v>
      </c>
      <c r="BZ147" s="50" t="str">
        <f>IF(BY147="Осуществляется",SUBSTITUTE(BY147,"Осуществляется",1),SUBSTITUTE(BY147,"Не осуществляется",0))</f>
        <v>1</v>
      </c>
      <c r="CA147" s="10" t="s">
        <v>384</v>
      </c>
      <c r="CB147" s="50" t="str">
        <f>IF(CA147="Осуществляется",SUBSTITUTE(CA147,"Осуществляется",1),SUBSTITUTE(CA147,"Не осуществляется",0))</f>
        <v>1</v>
      </c>
      <c r="CC147" s="10" t="s">
        <v>385</v>
      </c>
      <c r="CD147" s="50" t="str">
        <f>IF(CC147="Осуществляется",SUBSTITUTE(CC147,"Осуществляется",1),SUBSTITUTE(CC147,"Не осуществляется",0))</f>
        <v>0</v>
      </c>
      <c r="CE147" s="10" t="s">
        <v>422</v>
      </c>
      <c r="CF147" s="50" t="str">
        <f t="shared" si="207"/>
        <v>1</v>
      </c>
      <c r="CG147" s="18">
        <f t="shared" si="206"/>
        <v>51</v>
      </c>
    </row>
    <row r="148" spans="1:86" s="44" customFormat="1" ht="34.15" customHeight="1" x14ac:dyDescent="0.2">
      <c r="A148" s="34">
        <v>150</v>
      </c>
      <c r="B148" s="43" t="s">
        <v>269</v>
      </c>
      <c r="C148" s="23">
        <v>8401.4</v>
      </c>
      <c r="D148" s="23">
        <v>0</v>
      </c>
      <c r="E148" s="23">
        <v>9202.6</v>
      </c>
      <c r="F148" s="23">
        <v>338.6</v>
      </c>
      <c r="G148" s="37">
        <f>ROUND((C148-D148)/(E148-F148)*100,0)</f>
        <v>95</v>
      </c>
      <c r="H148" s="37">
        <f>IF(G148&lt;51,0,IF(G148&lt;61,1,IF(G148&lt;71,2,IF(G148&lt;81,3,IF(G148&lt;90,4,5)))))</f>
        <v>5</v>
      </c>
      <c r="I148" s="9" t="s">
        <v>383</v>
      </c>
      <c r="J148" s="50" t="str">
        <f>IF(I148="Да",SUBSTITUTE(I148,"Да",1),SUBSTITUTE(I148,"Нет",0))</f>
        <v>0</v>
      </c>
      <c r="K148" s="23">
        <v>9840</v>
      </c>
      <c r="L148" s="23">
        <v>9595.2000000000007</v>
      </c>
      <c r="M148" s="37">
        <f>ROUND(ABS(L148-K148)/K148*100,0)</f>
        <v>2</v>
      </c>
      <c r="N148" s="37">
        <f>IF(M148&gt;30,0,IF(M148&gt;25,1,IF(M148&gt;20,2,IF(M148&gt;15,3,IF(M148&gt;10,4,5)))))</f>
        <v>5</v>
      </c>
      <c r="O148" s="8">
        <v>8994</v>
      </c>
      <c r="P148" s="8">
        <v>9944</v>
      </c>
      <c r="Q148" s="39">
        <f>ROUND(ABS(O148-P148)/P148*100,0)</f>
        <v>10</v>
      </c>
      <c r="R148" s="37">
        <f>IF(Q148&gt;30,0,IF(Q148&gt;25,1,IF(Q148&gt;20,2,IF(Q148&gt;15,3,IF(Q148&gt;10,4,5)))))</f>
        <v>5</v>
      </c>
      <c r="S148" s="8">
        <v>0</v>
      </c>
      <c r="T148" s="37">
        <f>IF(S148&gt;0,0,1)</f>
        <v>1</v>
      </c>
      <c r="U148" s="8" t="s">
        <v>380</v>
      </c>
      <c r="V148" s="37" t="str">
        <f>IF(U148="Имеется",SUBSTITUTE(U148,"Имеется",1),SUBSTITUTE(U148,"Не имеется",0))</f>
        <v>1</v>
      </c>
      <c r="W148" s="8">
        <v>0</v>
      </c>
      <c r="X148" s="8">
        <v>10171.1</v>
      </c>
      <c r="Y148" s="37">
        <f>ROUND(W148/X148*100,0)</f>
        <v>0</v>
      </c>
      <c r="Z148" s="37">
        <f>IF(Y148&gt;50,0,IF(Y148&gt;20,1,IF(Y148&gt;5,2,3)))</f>
        <v>3</v>
      </c>
      <c r="AA148" s="8">
        <v>0</v>
      </c>
      <c r="AB148" s="8">
        <v>12947</v>
      </c>
      <c r="AC148" s="38">
        <f>ROUND(AA148/AB148*100,1)</f>
        <v>0</v>
      </c>
      <c r="AD148" s="37">
        <f>IF(AC148=0,2,IF(AC148&gt;0.1,0,1))</f>
        <v>2</v>
      </c>
      <c r="AE148" s="23">
        <v>0</v>
      </c>
      <c r="AF148" s="37">
        <f>IF(AE148=0,1,0)</f>
        <v>1</v>
      </c>
      <c r="AG148" s="8">
        <v>12386.833000000001</v>
      </c>
      <c r="AH148" s="8">
        <v>14654.9</v>
      </c>
      <c r="AI148" s="8">
        <v>9650.6</v>
      </c>
      <c r="AJ148" s="8">
        <v>9840</v>
      </c>
      <c r="AK148" s="41">
        <f>ROUND(IF(AG148&lt;AH148,0,IF((AG148-AH148)&lt;(AI148-AJ148),0,((AG148-AH148)-(AI148-AJ148))/AG148*100)),0)</f>
        <v>0</v>
      </c>
      <c r="AL148" s="41">
        <f>IF(AK148&gt;5,0,IF(AK148&gt;3,1,IF(AK148&gt;0,2,3)))</f>
        <v>3</v>
      </c>
      <c r="AM148" s="10" t="s">
        <v>378</v>
      </c>
      <c r="AN148" s="37" t="str">
        <f>IF(AM148="Да",SUBSTITUTE(AM148,"Да",1),SUBSTITUTE(AM148,"Нет",0))</f>
        <v>1</v>
      </c>
      <c r="AO148" s="10" t="s">
        <v>380</v>
      </c>
      <c r="AP148" s="37" t="str">
        <f>IF(AO148="Имеется",SUBSTITUTE(AO148,"Имеется",1),IF(AO148="Нет учреждений, которым доводится мун. задание",SUBSTITUTE(AO148,"Нет учреждений, которым доводится мун. задание",1),SUBSTITUTE(AO148,"Не имеется",0)))</f>
        <v>1</v>
      </c>
      <c r="AQ148" s="23">
        <v>2022.9059999999999</v>
      </c>
      <c r="AR148" s="23">
        <v>1927.2270000000001</v>
      </c>
      <c r="AS148" s="23">
        <v>3953.4340000000002</v>
      </c>
      <c r="AT148" s="23">
        <v>4483.2659999999996</v>
      </c>
      <c r="AU148" s="40">
        <f>ROUND(ABS(AT148/((AQ148+AR148+AS148)/3)-1)*100,0)</f>
        <v>70</v>
      </c>
      <c r="AV148" s="37">
        <f>IF(AU148&gt;50,0,IF(AU148&gt;40,1,IF(AU148&gt;30,2,IF(AU148&gt;20,3,IF(AU148&gt;10,4,5)))))</f>
        <v>0</v>
      </c>
      <c r="AW148" s="10" t="s">
        <v>381</v>
      </c>
      <c r="AX148" s="37" t="str">
        <f>IF(AW148="Не имеется",SUBSTITUTE(AW148,"Не имеется",1),SUBSTITUTE(AW148,"Имеется",0))</f>
        <v>1</v>
      </c>
      <c r="AY148" s="8">
        <v>10210.9</v>
      </c>
      <c r="AZ148" s="8">
        <v>2736.2</v>
      </c>
      <c r="BA148" s="8">
        <v>12947</v>
      </c>
      <c r="BB148" s="37">
        <f>ROUND((AY148+AZ148)/BA148*100,0)</f>
        <v>100</v>
      </c>
      <c r="BC148" s="37">
        <f>IF(BB148&lt;90,0,IF(BB148&lt;95,1,IF(BB148&lt;100,2,3)))</f>
        <v>3</v>
      </c>
      <c r="BD148" s="7" t="s">
        <v>381</v>
      </c>
      <c r="BE148" s="37" t="str">
        <f>IF(BD148="Не имеется",SUBSTITUTE(BD148,"Не имеется",1),SUBSTITUTE(BD148,"Имеется",0))</f>
        <v>1</v>
      </c>
      <c r="BF148" s="8">
        <v>0</v>
      </c>
      <c r="BG148" s="8">
        <v>9595.2000000000007</v>
      </c>
      <c r="BH148" s="37">
        <f>ROUND(BF148/BG148*100,0)</f>
        <v>0</v>
      </c>
      <c r="BI148" s="37">
        <f>IF(BH148&gt;50,0,IF(BH148&gt;40,1,IF(BH148&gt;30,2,IF(BH148&gt;20,3,IF(BH148&gt;10,4,5)))))</f>
        <v>5</v>
      </c>
      <c r="BJ148" s="23">
        <v>0</v>
      </c>
      <c r="BK148" s="23">
        <v>11907.2</v>
      </c>
      <c r="BL148" s="1">
        <f>ROUND(BJ148/BK148*100,0)</f>
        <v>0</v>
      </c>
      <c r="BM148" s="37">
        <f>IF(BL148&gt;15,0,IF(BL148&gt;12,1,IF(BL148&gt;9,2,IF(BL148&gt;6,3,IF(BL148&gt;3,4,5)))))</f>
        <v>5</v>
      </c>
      <c r="BN148" s="23">
        <v>0</v>
      </c>
      <c r="BO148" s="23">
        <v>-1651.5</v>
      </c>
      <c r="BP148" s="23">
        <v>-307</v>
      </c>
      <c r="BQ148" s="23">
        <v>11246.7</v>
      </c>
      <c r="BR148" s="23">
        <v>307</v>
      </c>
      <c r="BS148" s="37">
        <f t="shared" si="199"/>
        <v>0</v>
      </c>
      <c r="BT148" s="37">
        <f>IF(BS148&gt;5,0,IF(BS148&gt;0,1,2))</f>
        <v>2</v>
      </c>
      <c r="BU148" s="10" t="s">
        <v>384</v>
      </c>
      <c r="BV148" s="50" t="str">
        <f>IF(BU148="Осуществляется",SUBSTITUTE(BU148,"Осуществляется",1),SUBSTITUTE(BU148,"Не осуществляется",0))</f>
        <v>1</v>
      </c>
      <c r="BW148" s="10" t="s">
        <v>384</v>
      </c>
      <c r="BX148" s="50" t="str">
        <f>IF(BW148="Осуществляется",SUBSTITUTE(BW148,"Осуществляется",1),SUBSTITUTE(BW148,"Не осуществляется",0))</f>
        <v>1</v>
      </c>
      <c r="BY148" s="10" t="s">
        <v>384</v>
      </c>
      <c r="BZ148" s="50" t="str">
        <f>IF(BY148="Осуществляется",SUBSTITUTE(BY148,"Осуществляется",1),SUBSTITUTE(BY148,"Не осуществляется",0))</f>
        <v>1</v>
      </c>
      <c r="CA148" s="10" t="s">
        <v>384</v>
      </c>
      <c r="CB148" s="50" t="str">
        <f>IF(CA148="Осуществляется",SUBSTITUTE(CA148,"Осуществляется",1),SUBSTITUTE(CA148,"Не осуществляется",0))</f>
        <v>1</v>
      </c>
      <c r="CC148" s="10" t="s">
        <v>385</v>
      </c>
      <c r="CD148" s="50" t="str">
        <f>IF(CC148="Осуществляется",SUBSTITUTE(CC148,"Осуществляется",1),SUBSTITUTE(CC148,"Не осуществляется",0))</f>
        <v>0</v>
      </c>
      <c r="CE148" s="10" t="s">
        <v>422</v>
      </c>
      <c r="CF148" s="50" t="str">
        <f t="shared" si="207"/>
        <v>1</v>
      </c>
      <c r="CG148" s="18">
        <f t="shared" si="206"/>
        <v>50</v>
      </c>
    </row>
    <row r="149" spans="1:86" s="44" customFormat="1" ht="34.15" customHeight="1" x14ac:dyDescent="0.2">
      <c r="A149" s="34">
        <v>151</v>
      </c>
      <c r="B149" s="43" t="s">
        <v>371</v>
      </c>
      <c r="C149" s="23">
        <v>12697</v>
      </c>
      <c r="D149" s="23">
        <v>0</v>
      </c>
      <c r="E149" s="23">
        <v>14158</v>
      </c>
      <c r="F149" s="23">
        <v>55.7</v>
      </c>
      <c r="G149" s="37">
        <f>ROUND((C149-D149)/(E149-F149)*100,0)</f>
        <v>90</v>
      </c>
      <c r="H149" s="37">
        <f>IF(G149&lt;51,0,IF(G149&lt;61,1,IF(G149&lt;71,2,IF(G149&lt;81,3,IF(G149&lt;90,4,5)))))</f>
        <v>5</v>
      </c>
      <c r="I149" s="9" t="s">
        <v>378</v>
      </c>
      <c r="J149" s="50" t="str">
        <f>IF(I149="Да",SUBSTITUTE(I149,"Да",1),SUBSTITUTE(I149,"Нет",0))</f>
        <v>1</v>
      </c>
      <c r="K149" s="23">
        <v>7519</v>
      </c>
      <c r="L149" s="23">
        <v>9462.1</v>
      </c>
      <c r="M149" s="37">
        <f>ROUND(ABS(L149-K149)/K149*100,0)</f>
        <v>26</v>
      </c>
      <c r="N149" s="37">
        <f>IF(M149&gt;30,0,IF(M149&gt;25,1,IF(M149&gt;20,2,IF(M149&gt;15,3,IF(M149&gt;10,4,5)))))</f>
        <v>1</v>
      </c>
      <c r="O149" s="8">
        <v>13643.1</v>
      </c>
      <c r="P149" s="8">
        <v>11617.9</v>
      </c>
      <c r="Q149" s="39">
        <f>ROUND(ABS(O149-P149)/P149*100,0)</f>
        <v>17</v>
      </c>
      <c r="R149" s="37">
        <f>IF(Q149&gt;30,0,IF(Q149&gt;25,1,IF(Q149&gt;20,2,IF(Q149&gt;15,3,IF(Q149&gt;10,4,5)))))</f>
        <v>3</v>
      </c>
      <c r="S149" s="8">
        <v>0</v>
      </c>
      <c r="T149" s="37">
        <f>IF(S149&gt;0,0,1)</f>
        <v>1</v>
      </c>
      <c r="U149" s="8" t="s">
        <v>380</v>
      </c>
      <c r="V149" s="37" t="str">
        <f>IF(U149="Имеется",SUBSTITUTE(U149,"Имеется",1),SUBSTITUTE(U149,"Не имеется",0))</f>
        <v>1</v>
      </c>
      <c r="W149" s="8">
        <v>3288.8</v>
      </c>
      <c r="X149" s="8">
        <v>14172.7</v>
      </c>
      <c r="Y149" s="37">
        <f>ROUND(W149/X149*100,0)</f>
        <v>23</v>
      </c>
      <c r="Z149" s="37">
        <f>IF(Y149&gt;50,0,IF(Y149&gt;20,1,IF(Y149&gt;5,2,3)))</f>
        <v>1</v>
      </c>
      <c r="AA149" s="8">
        <v>0</v>
      </c>
      <c r="AB149" s="8">
        <v>12434.3</v>
      </c>
      <c r="AC149" s="38">
        <f>ROUND(AA149/AB149*100,1)</f>
        <v>0</v>
      </c>
      <c r="AD149" s="37">
        <f>IF(AC149=0,2,IF(AC149&gt;0.1,0,1))</f>
        <v>2</v>
      </c>
      <c r="AE149" s="23">
        <v>0</v>
      </c>
      <c r="AF149" s="37">
        <f>IF(AE149=0,1,0)</f>
        <v>1</v>
      </c>
      <c r="AG149" s="8">
        <v>7461.8639999999996</v>
      </c>
      <c r="AH149" s="8">
        <v>12497.4</v>
      </c>
      <c r="AI149" s="8">
        <v>9462.1</v>
      </c>
      <c r="AJ149" s="8">
        <v>7519</v>
      </c>
      <c r="AK149" s="41">
        <f>ROUND(IF(AG149&lt;AH149,0,IF((AG149-AH149)&lt;(AI149-AJ149),0,((AG149-AH149)-(AI149-AJ149))/AG149*100)),0)</f>
        <v>0</v>
      </c>
      <c r="AL149" s="41">
        <f>IF(AK149&gt;5,0,IF(AK149&gt;3,1,IF(AK149&gt;0,2,3)))</f>
        <v>3</v>
      </c>
      <c r="AM149" s="10" t="s">
        <v>378</v>
      </c>
      <c r="AN149" s="37" t="str">
        <f>IF(AM149="Да",SUBSTITUTE(AM149,"Да",1),SUBSTITUTE(AM149,"Нет",0))</f>
        <v>1</v>
      </c>
      <c r="AO149" s="10" t="s">
        <v>380</v>
      </c>
      <c r="AP149" s="37" t="str">
        <f>IF(AO149="Имеется",SUBSTITUTE(AO149,"Имеется",1),IF(AO149="Нет учреждений, которым доводится мун. задание",SUBSTITUTE(AO149,"Нет учреждений, которым доводится мун. задание",1),SUBSTITUTE(AO149,"Не имеется",0)))</f>
        <v>1</v>
      </c>
      <c r="AQ149" s="23">
        <v>2311.9110000000001</v>
      </c>
      <c r="AR149" s="23">
        <v>2642.723</v>
      </c>
      <c r="AS149" s="23">
        <v>2355.808</v>
      </c>
      <c r="AT149" s="23">
        <v>3440.2040000000002</v>
      </c>
      <c r="AU149" s="40">
        <f>ROUND(ABS(AT149/((AQ149+AR149+AS149)/3)-1)*100,0)</f>
        <v>41</v>
      </c>
      <c r="AV149" s="37">
        <f>IF(AU149&gt;50,0,IF(AU149&gt;40,1,IF(AU149&gt;30,2,IF(AU149&gt;20,3,IF(AU149&gt;10,4,5)))))</f>
        <v>1</v>
      </c>
      <c r="AW149" s="10" t="s">
        <v>381</v>
      </c>
      <c r="AX149" s="37" t="str">
        <f>IF(AW149="Не имеется",SUBSTITUTE(AW149,"Не имеется",1),SUBSTITUTE(AW149,"Имеется",0))</f>
        <v>1</v>
      </c>
      <c r="AY149" s="8">
        <v>14473.9</v>
      </c>
      <c r="AZ149" s="8">
        <v>0</v>
      </c>
      <c r="BA149" s="8">
        <v>12434.3</v>
      </c>
      <c r="BB149" s="37">
        <f>ROUND((AY149+AZ149)/BA149*100,0)</f>
        <v>116</v>
      </c>
      <c r="BC149" s="37">
        <f>IF(BB149&lt;90,0,IF(BB149&lt;95,1,IF(BB149&lt;100,2,3)))</f>
        <v>3</v>
      </c>
      <c r="BD149" s="7" t="s">
        <v>381</v>
      </c>
      <c r="BE149" s="37" t="str">
        <f>IF(BD149="Не имеется",SUBSTITUTE(BD149,"Не имеется",1),SUBSTITUTE(BD149,"Имеется",0))</f>
        <v>1</v>
      </c>
      <c r="BF149" s="8">
        <v>0</v>
      </c>
      <c r="BG149" s="8">
        <v>9462.1</v>
      </c>
      <c r="BH149" s="37">
        <f>ROUND(BF149/BG149*100,0)</f>
        <v>0</v>
      </c>
      <c r="BI149" s="37">
        <f>IF(BH149&gt;50,0,IF(BH149&gt;40,1,IF(BH149&gt;30,2,IF(BH149&gt;20,3,IF(BH149&gt;10,4,5)))))</f>
        <v>5</v>
      </c>
      <c r="BJ149" s="23">
        <v>0</v>
      </c>
      <c r="BK149" s="23">
        <v>12133.1</v>
      </c>
      <c r="BL149" s="1">
        <f>ROUND(BJ149/BK149*100,0)</f>
        <v>0</v>
      </c>
      <c r="BM149" s="37">
        <f>IF(BL149&gt;15,0,IF(BL149&gt;12,1,IF(BL149&gt;9,2,IF(BL149&gt;6,3,IF(BL149&gt;3,4,5)))))</f>
        <v>5</v>
      </c>
      <c r="BN149" s="23">
        <v>0</v>
      </c>
      <c r="BO149" s="23">
        <v>965.5</v>
      </c>
      <c r="BP149" s="23">
        <v>234.1</v>
      </c>
      <c r="BQ149" s="23">
        <v>8496.6</v>
      </c>
      <c r="BR149" s="23">
        <v>3054.7</v>
      </c>
      <c r="BS149" s="37">
        <f t="shared" si="199"/>
        <v>0</v>
      </c>
      <c r="BT149" s="37">
        <f>IF(BS149&gt;5,0,IF(BS149&gt;0,1,2))</f>
        <v>2</v>
      </c>
      <c r="BU149" s="10" t="s">
        <v>384</v>
      </c>
      <c r="BV149" s="50" t="str">
        <f>IF(BU149="Осуществляется",SUBSTITUTE(BU149,"Осуществляется",1),SUBSTITUTE(BU149,"Не осуществляется",0))</f>
        <v>1</v>
      </c>
      <c r="BW149" s="10" t="s">
        <v>384</v>
      </c>
      <c r="BX149" s="50" t="str">
        <f>IF(BW149="Осуществляется",SUBSTITUTE(BW149,"Осуществляется",1),SUBSTITUTE(BW149,"Не осуществляется",0))</f>
        <v>1</v>
      </c>
      <c r="BY149" s="10" t="s">
        <v>384</v>
      </c>
      <c r="BZ149" s="50" t="str">
        <f>IF(BY149="Осуществляется",SUBSTITUTE(BY149,"Осуществляется",1),SUBSTITUTE(BY149,"Не осуществляется",0))</f>
        <v>1</v>
      </c>
      <c r="CA149" s="10" t="s">
        <v>385</v>
      </c>
      <c r="CB149" s="50" t="str">
        <f>IF(CA149="Осуществляется",SUBSTITUTE(CA149,"Осуществляется",1),SUBSTITUTE(CA149,"Не осуществляется",0))</f>
        <v>0</v>
      </c>
      <c r="CC149" s="10" t="s">
        <v>385</v>
      </c>
      <c r="CD149" s="50" t="str">
        <f>IF(CC149="Осуществляется",SUBSTITUTE(CC149,"Осуществляется",1),SUBSTITUTE(CC149,"Не осуществляется",0))</f>
        <v>0</v>
      </c>
      <c r="CE149" s="10" t="s">
        <v>422</v>
      </c>
      <c r="CF149" s="50" t="str">
        <f t="shared" si="207"/>
        <v>1</v>
      </c>
      <c r="CG149" s="18">
        <f t="shared" si="206"/>
        <v>43</v>
      </c>
    </row>
    <row r="150" spans="1:86" s="44" customFormat="1" ht="34.15" customHeight="1" x14ac:dyDescent="0.2">
      <c r="A150" s="34">
        <v>152</v>
      </c>
      <c r="B150" s="43" t="s">
        <v>107</v>
      </c>
      <c r="C150" s="23">
        <v>10134.299999999999</v>
      </c>
      <c r="D150" s="23">
        <v>0</v>
      </c>
      <c r="E150" s="23">
        <v>11341.1</v>
      </c>
      <c r="F150" s="23">
        <v>16</v>
      </c>
      <c r="G150" s="37">
        <f>ROUND((C150-D150)/(E150-F150)*100,0)</f>
        <v>89</v>
      </c>
      <c r="H150" s="37">
        <f>IF(G150&lt;51,0,IF(G150&lt;61,1,IF(G150&lt;71,2,IF(G150&lt;81,3,IF(G150&lt;90,4,5)))))</f>
        <v>4</v>
      </c>
      <c r="I150" s="9" t="s">
        <v>383</v>
      </c>
      <c r="J150" s="50" t="str">
        <f>IF(I150="Да",SUBSTITUTE(I150,"Да",1),SUBSTITUTE(I150,"Нет",0))</f>
        <v>0</v>
      </c>
      <c r="K150" s="23">
        <v>9180</v>
      </c>
      <c r="L150" s="23">
        <v>11068.3</v>
      </c>
      <c r="M150" s="37">
        <f>ROUND(ABS(L150-K150)/K150*100,0)</f>
        <v>21</v>
      </c>
      <c r="N150" s="37">
        <f>IF(M150&gt;30,0,IF(M150&gt;25,1,IF(M150&gt;20,2,IF(M150&gt;15,3,IF(M150&gt;10,4,5)))))</f>
        <v>2</v>
      </c>
      <c r="O150" s="8">
        <v>11213.9</v>
      </c>
      <c r="P150" s="8">
        <v>11670.8</v>
      </c>
      <c r="Q150" s="39">
        <f>ROUND(ABS(O150-P150)/P150*100,0)</f>
        <v>4</v>
      </c>
      <c r="R150" s="37">
        <f>IF(Q150&gt;30,0,IF(Q150&gt;25,1,IF(Q150&gt;20,2,IF(Q150&gt;15,3,IF(Q150&gt;10,4,5)))))</f>
        <v>5</v>
      </c>
      <c r="S150" s="8">
        <v>0</v>
      </c>
      <c r="T150" s="37">
        <f>IF(S150&gt;0,0,1)</f>
        <v>1</v>
      </c>
      <c r="U150" s="8" t="s">
        <v>380</v>
      </c>
      <c r="V150" s="37" t="str">
        <f>IF(U150="Имеется",SUBSTITUTE(U150,"Имеется",1),SUBSTITUTE(U150,"Не имеется",0))</f>
        <v>1</v>
      </c>
      <c r="W150" s="8">
        <v>702.1</v>
      </c>
      <c r="X150" s="8">
        <v>12099.5</v>
      </c>
      <c r="Y150" s="37">
        <f>ROUND(W150/X150*100,0)</f>
        <v>6</v>
      </c>
      <c r="Z150" s="37">
        <f>IF(Y150&gt;50,0,IF(Y150&gt;20,1,IF(Y150&gt;5,2,3)))</f>
        <v>2</v>
      </c>
      <c r="AA150" s="8">
        <v>0</v>
      </c>
      <c r="AB150" s="8">
        <v>12711.9</v>
      </c>
      <c r="AC150" s="38">
        <f>ROUND(AA150/AB150*100,1)</f>
        <v>0</v>
      </c>
      <c r="AD150" s="37">
        <f>IF(AC150=0,2,IF(AC150&gt;0.1,0,1))</f>
        <v>2</v>
      </c>
      <c r="AE150" s="23">
        <v>0</v>
      </c>
      <c r="AF150" s="37">
        <f>IF(AE150=0,1,0)</f>
        <v>1</v>
      </c>
      <c r="AG150" s="8">
        <v>11529.365</v>
      </c>
      <c r="AH150" s="8">
        <v>12460.9</v>
      </c>
      <c r="AI150" s="8">
        <v>10982</v>
      </c>
      <c r="AJ150" s="8">
        <v>9180</v>
      </c>
      <c r="AK150" s="41">
        <f>ROUND(IF(AG150&lt;AH150,0,IF((AG150-AH150)&lt;(AI150-AJ150),0,((AG150-AH150)-(AI150-AJ150))/AG150*100)),0)</f>
        <v>0</v>
      </c>
      <c r="AL150" s="41">
        <f>IF(AK150&gt;5,0,IF(AK150&gt;3,1,IF(AK150&gt;0,2,3)))</f>
        <v>3</v>
      </c>
      <c r="AM150" s="10" t="s">
        <v>378</v>
      </c>
      <c r="AN150" s="37" t="str">
        <f>IF(AM150="Да",SUBSTITUTE(AM150,"Да",1),SUBSTITUTE(AM150,"Нет",0))</f>
        <v>1</v>
      </c>
      <c r="AO150" s="10" t="s">
        <v>380</v>
      </c>
      <c r="AP150" s="37" t="str">
        <f>IF(AO150="Имеется",SUBSTITUTE(AO150,"Имеется",1),IF(AO150="Нет учреждений, которым доводится мун. задание",SUBSTITUTE(AO150,"Нет учреждений, которым доводится мун. задание",1),SUBSTITUTE(AO150,"Не имеется",0)))</f>
        <v>1</v>
      </c>
      <c r="AQ150" s="23">
        <v>1753.019</v>
      </c>
      <c r="AR150" s="23">
        <v>2698.7109999999998</v>
      </c>
      <c r="AS150" s="23">
        <v>2811.3789999999999</v>
      </c>
      <c r="AT150" s="23">
        <v>4968.3379999999997</v>
      </c>
      <c r="AU150" s="40">
        <f>ROUND(ABS(AT150/((AQ150+AR150+AS150)/3)-1)*100,0)</f>
        <v>105</v>
      </c>
      <c r="AV150" s="37">
        <f>IF(AU150&gt;50,0,IF(AU150&gt;40,1,IF(AU150&gt;30,2,IF(AU150&gt;20,3,IF(AU150&gt;10,4,5)))))</f>
        <v>0</v>
      </c>
      <c r="AW150" s="10" t="s">
        <v>381</v>
      </c>
      <c r="AX150" s="37" t="str">
        <f>IF(AW150="Не имеется",SUBSTITUTE(AW150,"Не имеется",1),SUBSTITUTE(AW150,"Имеется",0))</f>
        <v>1</v>
      </c>
      <c r="AY150" s="8">
        <v>12168.7</v>
      </c>
      <c r="AZ150" s="8">
        <v>543.20000000000005</v>
      </c>
      <c r="BA150" s="8">
        <v>12711.9</v>
      </c>
      <c r="BB150" s="37">
        <f>ROUND((AY150+AZ150)/BA150*100,0)</f>
        <v>100</v>
      </c>
      <c r="BC150" s="37">
        <f>IF(BB150&lt;90,0,IF(BB150&lt;95,1,IF(BB150&lt;100,2,3)))</f>
        <v>3</v>
      </c>
      <c r="BD150" s="7" t="s">
        <v>381</v>
      </c>
      <c r="BE150" s="37" t="str">
        <f>IF(BD150="Не имеется",SUBSTITUTE(BD150,"Не имеется",1),SUBSTITUTE(BD150,"Имеется",0))</f>
        <v>1</v>
      </c>
      <c r="BF150" s="8">
        <v>0</v>
      </c>
      <c r="BG150" s="8">
        <v>11068.3</v>
      </c>
      <c r="BH150" s="37">
        <f>ROUND(BF150/BG150*100,0)</f>
        <v>0</v>
      </c>
      <c r="BI150" s="37">
        <f>IF(BH150&gt;50,0,IF(BH150&gt;40,1,IF(BH150&gt;30,2,IF(BH150&gt;20,3,IF(BH150&gt;10,4,5)))))</f>
        <v>5</v>
      </c>
      <c r="BJ150" s="23">
        <v>0</v>
      </c>
      <c r="BK150" s="23">
        <v>12642.8</v>
      </c>
      <c r="BL150" s="1">
        <f>ROUND(BJ150/BK150*100,0)</f>
        <v>0</v>
      </c>
      <c r="BM150" s="37">
        <f>IF(BL150&gt;15,0,IF(BL150&gt;12,1,IF(BL150&gt;9,2,IF(BL150&gt;6,3,IF(BL150&gt;3,4,5)))))</f>
        <v>5</v>
      </c>
      <c r="BN150" s="23">
        <v>0</v>
      </c>
      <c r="BO150" s="23">
        <v>68.900000000000006</v>
      </c>
      <c r="BP150" s="23">
        <v>-313.60000000000002</v>
      </c>
      <c r="BQ150" s="23">
        <v>10999.4</v>
      </c>
      <c r="BR150" s="23">
        <v>1015.7</v>
      </c>
      <c r="BS150" s="37">
        <f t="shared" si="199"/>
        <v>0</v>
      </c>
      <c r="BT150" s="37">
        <f>IF(BS150&gt;5,0,IF(BS150&gt;0,1,2))</f>
        <v>2</v>
      </c>
      <c r="BU150" s="10" t="s">
        <v>384</v>
      </c>
      <c r="BV150" s="50" t="str">
        <f>IF(BU150="Осуществляется",SUBSTITUTE(BU150,"Осуществляется",1),SUBSTITUTE(BU150,"Не осуществляется",0))</f>
        <v>1</v>
      </c>
      <c r="BW150" s="10" t="s">
        <v>384</v>
      </c>
      <c r="BX150" s="50" t="str">
        <f>IF(BW150="Осуществляется",SUBSTITUTE(BW150,"Осуществляется",1),SUBSTITUTE(BW150,"Не осуществляется",0))</f>
        <v>1</v>
      </c>
      <c r="BY150" s="10" t="s">
        <v>384</v>
      </c>
      <c r="BZ150" s="50" t="str">
        <f>IF(BY150="Осуществляется",SUBSTITUTE(BY150,"Осуществляется",1),SUBSTITUTE(BY150,"Не осуществляется",0))</f>
        <v>1</v>
      </c>
      <c r="CA150" s="10" t="s">
        <v>384</v>
      </c>
      <c r="CB150" s="50" t="str">
        <f>IF(CA150="Осуществляется",SUBSTITUTE(CA150,"Осуществляется",1),SUBSTITUTE(CA150,"Не осуществляется",0))</f>
        <v>1</v>
      </c>
      <c r="CC150" s="10" t="s">
        <v>385</v>
      </c>
      <c r="CD150" s="50" t="str">
        <f>IF(CC150="Осуществляется",SUBSTITUTE(CC150,"Осуществляется",1),SUBSTITUTE(CC150,"Не осуществляется",0))</f>
        <v>0</v>
      </c>
      <c r="CE150" s="10" t="s">
        <v>422</v>
      </c>
      <c r="CF150" s="50" t="str">
        <f t="shared" si="207"/>
        <v>1</v>
      </c>
      <c r="CG150" s="18">
        <f t="shared" si="206"/>
        <v>45</v>
      </c>
    </row>
    <row r="151" spans="1:86" s="44" customFormat="1" ht="34.15" customHeight="1" x14ac:dyDescent="0.2">
      <c r="A151" s="34">
        <v>142</v>
      </c>
      <c r="B151" s="43" t="s">
        <v>108</v>
      </c>
      <c r="C151" s="23">
        <v>4661.2</v>
      </c>
      <c r="D151" s="23">
        <v>0</v>
      </c>
      <c r="E151" s="23">
        <v>5134</v>
      </c>
      <c r="F151" s="23">
        <v>12</v>
      </c>
      <c r="G151" s="37">
        <f t="shared" si="208"/>
        <v>91</v>
      </c>
      <c r="H151" s="37">
        <f t="shared" si="209"/>
        <v>5</v>
      </c>
      <c r="I151" s="9" t="s">
        <v>378</v>
      </c>
      <c r="J151" s="50" t="str">
        <f t="shared" si="210"/>
        <v>1</v>
      </c>
      <c r="K151" s="23">
        <v>3943</v>
      </c>
      <c r="L151" s="23">
        <v>3650.5</v>
      </c>
      <c r="M151" s="37">
        <f t="shared" si="211"/>
        <v>7</v>
      </c>
      <c r="N151" s="37">
        <f t="shared" si="212"/>
        <v>5</v>
      </c>
      <c r="O151" s="8">
        <v>4605.8</v>
      </c>
      <c r="P151" s="8">
        <v>4926.3999999999996</v>
      </c>
      <c r="Q151" s="39">
        <f t="shared" si="213"/>
        <v>7</v>
      </c>
      <c r="R151" s="37">
        <f t="shared" si="214"/>
        <v>5</v>
      </c>
      <c r="S151" s="8">
        <v>0</v>
      </c>
      <c r="T151" s="37">
        <f t="shared" si="215"/>
        <v>1</v>
      </c>
      <c r="U151" s="8" t="s">
        <v>380</v>
      </c>
      <c r="V151" s="37" t="str">
        <f t="shared" si="216"/>
        <v>1</v>
      </c>
      <c r="W151" s="8">
        <v>639.9</v>
      </c>
      <c r="X151" s="8">
        <v>4558.8</v>
      </c>
      <c r="Y151" s="37">
        <f t="shared" si="217"/>
        <v>14</v>
      </c>
      <c r="Z151" s="37">
        <f t="shared" si="218"/>
        <v>2</v>
      </c>
      <c r="AA151" s="8">
        <v>0</v>
      </c>
      <c r="AB151" s="8">
        <v>4846.5</v>
      </c>
      <c r="AC151" s="38">
        <f t="shared" si="219"/>
        <v>0</v>
      </c>
      <c r="AD151" s="37">
        <f t="shared" si="220"/>
        <v>2</v>
      </c>
      <c r="AE151" s="23">
        <v>0</v>
      </c>
      <c r="AF151" s="37">
        <f t="shared" si="221"/>
        <v>1</v>
      </c>
      <c r="AG151" s="8">
        <v>3835.4470000000001</v>
      </c>
      <c r="AH151" s="8">
        <v>5516.6</v>
      </c>
      <c r="AI151" s="8">
        <v>3550.5</v>
      </c>
      <c r="AJ151" s="8">
        <v>3943</v>
      </c>
      <c r="AK151" s="41">
        <f t="shared" si="185"/>
        <v>0</v>
      </c>
      <c r="AL151" s="41">
        <f t="shared" si="222"/>
        <v>3</v>
      </c>
      <c r="AM151" s="10" t="s">
        <v>378</v>
      </c>
      <c r="AN151" s="37" t="str">
        <f t="shared" si="223"/>
        <v>1</v>
      </c>
      <c r="AO151" s="10" t="s">
        <v>380</v>
      </c>
      <c r="AP151" s="37" t="str">
        <f t="shared" si="224"/>
        <v>1</v>
      </c>
      <c r="AQ151" s="23">
        <v>752.125</v>
      </c>
      <c r="AR151" s="23">
        <v>1119.9369999999999</v>
      </c>
      <c r="AS151" s="23">
        <v>1276.171</v>
      </c>
      <c r="AT151" s="23">
        <v>1327.144</v>
      </c>
      <c r="AU151" s="40">
        <f t="shared" si="225"/>
        <v>26</v>
      </c>
      <c r="AV151" s="37">
        <f t="shared" si="226"/>
        <v>3</v>
      </c>
      <c r="AW151" s="10" t="s">
        <v>381</v>
      </c>
      <c r="AX151" s="37" t="str">
        <f t="shared" si="227"/>
        <v>1</v>
      </c>
      <c r="AY151" s="8">
        <v>4604.1000000000004</v>
      </c>
      <c r="AZ151" s="8">
        <v>242.5</v>
      </c>
      <c r="BA151" s="8">
        <v>4846.5</v>
      </c>
      <c r="BB151" s="37">
        <f t="shared" si="228"/>
        <v>100</v>
      </c>
      <c r="BC151" s="37">
        <f t="shared" si="229"/>
        <v>3</v>
      </c>
      <c r="BD151" s="7" t="s">
        <v>381</v>
      </c>
      <c r="BE151" s="37" t="str">
        <f t="shared" si="230"/>
        <v>1</v>
      </c>
      <c r="BF151" s="8">
        <v>0</v>
      </c>
      <c r="BG151" s="8">
        <v>3650.5</v>
      </c>
      <c r="BH151" s="37">
        <f t="shared" si="231"/>
        <v>0</v>
      </c>
      <c r="BI151" s="37">
        <f t="shared" si="232"/>
        <v>5</v>
      </c>
      <c r="BJ151" s="23">
        <v>0</v>
      </c>
      <c r="BK151" s="23">
        <v>4801.3</v>
      </c>
      <c r="BL151" s="1">
        <f t="shared" si="233"/>
        <v>0</v>
      </c>
      <c r="BM151" s="37">
        <f t="shared" si="234"/>
        <v>5</v>
      </c>
      <c r="BN151" s="23">
        <v>0</v>
      </c>
      <c r="BO151" s="23">
        <v>458.9</v>
      </c>
      <c r="BP151" s="23">
        <v>-1345.4</v>
      </c>
      <c r="BQ151" s="23">
        <v>3191.6</v>
      </c>
      <c r="BR151" s="23">
        <v>1985.3</v>
      </c>
      <c r="BS151" s="37">
        <f t="shared" si="199"/>
        <v>0</v>
      </c>
      <c r="BT151" s="37">
        <f t="shared" si="235"/>
        <v>2</v>
      </c>
      <c r="BU151" s="10" t="s">
        <v>385</v>
      </c>
      <c r="BV151" s="50" t="str">
        <f t="shared" si="236"/>
        <v>0</v>
      </c>
      <c r="BW151" s="10" t="s">
        <v>384</v>
      </c>
      <c r="BX151" s="50" t="str">
        <f t="shared" si="237"/>
        <v>1</v>
      </c>
      <c r="BY151" s="10" t="s">
        <v>384</v>
      </c>
      <c r="BZ151" s="50" t="str">
        <f t="shared" si="202"/>
        <v>1</v>
      </c>
      <c r="CA151" s="10" t="s">
        <v>384</v>
      </c>
      <c r="CB151" s="50" t="str">
        <f t="shared" si="203"/>
        <v>1</v>
      </c>
      <c r="CC151" s="10" t="s">
        <v>385</v>
      </c>
      <c r="CD151" s="50" t="str">
        <f t="shared" si="238"/>
        <v>0</v>
      </c>
      <c r="CE151" s="10" t="s">
        <v>422</v>
      </c>
      <c r="CF151" s="50" t="str">
        <f t="shared" si="207"/>
        <v>1</v>
      </c>
      <c r="CG151" s="18">
        <f t="shared" si="206"/>
        <v>52</v>
      </c>
    </row>
    <row r="152" spans="1:86" s="44" customFormat="1" ht="34.15" customHeight="1" x14ac:dyDescent="0.2">
      <c r="A152" s="34">
        <v>153</v>
      </c>
      <c r="B152" s="43" t="s">
        <v>109</v>
      </c>
      <c r="C152" s="23">
        <v>6452.7</v>
      </c>
      <c r="D152" s="23">
        <v>0</v>
      </c>
      <c r="E152" s="23">
        <v>8028.6</v>
      </c>
      <c r="F152" s="23">
        <v>153</v>
      </c>
      <c r="G152" s="37">
        <f>ROUND((C152-D152)/(E152-F152)*100,0)</f>
        <v>82</v>
      </c>
      <c r="H152" s="37">
        <f>IF(G152&lt;51,0,IF(G152&lt;61,1,IF(G152&lt;71,2,IF(G152&lt;81,3,IF(G152&lt;90,4,5)))))</f>
        <v>4</v>
      </c>
      <c r="I152" s="9" t="s">
        <v>378</v>
      </c>
      <c r="J152" s="50" t="str">
        <f>IF(I152="Да",SUBSTITUTE(I152,"Да",1),SUBSTITUTE(I152,"Нет",0))</f>
        <v>1</v>
      </c>
      <c r="K152" s="23">
        <v>4906</v>
      </c>
      <c r="L152" s="23">
        <v>3429.6</v>
      </c>
      <c r="M152" s="37">
        <f>ROUND(ABS(L152-K152)/K152*100,0)</f>
        <v>30</v>
      </c>
      <c r="N152" s="37">
        <f>IF(M152&gt;30,0,IF(M152&gt;25,1,IF(M152&gt;20,2,IF(M152&gt;15,3,IF(M152&gt;10,4,5)))))</f>
        <v>1</v>
      </c>
      <c r="O152" s="8">
        <v>7788.8</v>
      </c>
      <c r="P152" s="8">
        <v>8597.7000000000007</v>
      </c>
      <c r="Q152" s="39">
        <f>ROUND(ABS(O152-P152)/P152*100,0)</f>
        <v>9</v>
      </c>
      <c r="R152" s="37">
        <f>IF(Q152&gt;30,0,IF(Q152&gt;25,1,IF(Q152&gt;20,2,IF(Q152&gt;15,3,IF(Q152&gt;10,4,5)))))</f>
        <v>5</v>
      </c>
      <c r="S152" s="8">
        <v>0</v>
      </c>
      <c r="T152" s="37">
        <f>IF(S152&gt;0,0,1)</f>
        <v>1</v>
      </c>
      <c r="U152" s="8" t="s">
        <v>380</v>
      </c>
      <c r="V152" s="37" t="str">
        <f>IF(U152="Имеется",SUBSTITUTE(U152,"Имеется",1),SUBSTITUTE(U152,"Не имеется",0))</f>
        <v>1</v>
      </c>
      <c r="W152" s="8">
        <v>1957.8</v>
      </c>
      <c r="X152" s="8">
        <v>7405.8</v>
      </c>
      <c r="Y152" s="37">
        <f>ROUND(W152/X152*100,0)</f>
        <v>26</v>
      </c>
      <c r="Z152" s="37">
        <f>IF(Y152&gt;50,0,IF(Y152&gt;20,1,IF(Y152&gt;5,2,3)))</f>
        <v>1</v>
      </c>
      <c r="AA152" s="8">
        <v>0</v>
      </c>
      <c r="AB152" s="8">
        <v>8255</v>
      </c>
      <c r="AC152" s="38">
        <f>ROUND(AA152/AB152*100,1)</f>
        <v>0</v>
      </c>
      <c r="AD152" s="37">
        <f>IF(AC152=0,2,IF(AC152&gt;0.1,0,1))</f>
        <v>2</v>
      </c>
      <c r="AE152" s="23">
        <v>0</v>
      </c>
      <c r="AF152" s="37">
        <f>IF(AE152=0,1,0)</f>
        <v>1</v>
      </c>
      <c r="AG152" s="8">
        <v>4139.6850000000004</v>
      </c>
      <c r="AH152" s="8">
        <v>7863.7</v>
      </c>
      <c r="AI152" s="8">
        <v>2533.8000000000002</v>
      </c>
      <c r="AJ152" s="8">
        <v>5906</v>
      </c>
      <c r="AK152" s="41">
        <f>ROUND(IF(AG152&lt;AH152,0,IF((AG152-AH152)&lt;(AI152-AJ152),0,((AG152-AH152)-(AI152-AJ152))/AG152*100)),0)</f>
        <v>0</v>
      </c>
      <c r="AL152" s="41">
        <f>IF(AK152&gt;5,0,IF(AK152&gt;3,1,IF(AK152&gt;0,2,3)))</f>
        <v>3</v>
      </c>
      <c r="AM152" s="10" t="s">
        <v>378</v>
      </c>
      <c r="AN152" s="37" t="str">
        <f>IF(AM152="Да",SUBSTITUTE(AM152,"Да",1),SUBSTITUTE(AM152,"Нет",0))</f>
        <v>1</v>
      </c>
      <c r="AO152" s="10" t="s">
        <v>380</v>
      </c>
      <c r="AP152" s="37" t="str">
        <f>IF(AO152="Имеется",SUBSTITUTE(AO152,"Имеется",1),IF(AO152="Нет учреждений, которым доводится мун. задание",SUBSTITUTE(AO152,"Нет учреждений, которым доводится мун. задание",1),SUBSTITUTE(AO152,"Не имеется",0)))</f>
        <v>1</v>
      </c>
      <c r="AQ152" s="23">
        <v>1176.9369999999999</v>
      </c>
      <c r="AR152" s="23">
        <v>1782.473</v>
      </c>
      <c r="AS152" s="23">
        <v>1180.1579999999999</v>
      </c>
      <c r="AT152" s="23">
        <v>1957.8879999999999</v>
      </c>
      <c r="AU152" s="40">
        <f>ROUND(ABS(AT152/((AQ152+AR152+AS152)/3)-1)*100,0)</f>
        <v>42</v>
      </c>
      <c r="AV152" s="37">
        <f>IF(AU152&gt;50,0,IF(AU152&gt;40,1,IF(AU152&gt;30,2,IF(AU152&gt;20,3,IF(AU152&gt;10,4,5)))))</f>
        <v>1</v>
      </c>
      <c r="AW152" s="10" t="s">
        <v>381</v>
      </c>
      <c r="AX152" s="37" t="str">
        <f>IF(AW152="Не имеется",SUBSTITUTE(AW152,"Не имеется",1),SUBSTITUTE(AW152,"Имеется",0))</f>
        <v>1</v>
      </c>
      <c r="AY152" s="8">
        <v>7462.7</v>
      </c>
      <c r="AZ152" s="8">
        <v>792.3</v>
      </c>
      <c r="BA152" s="8">
        <v>8255</v>
      </c>
      <c r="BB152" s="37">
        <f>ROUND((AY152+AZ152)/BA152*100,0)</f>
        <v>100</v>
      </c>
      <c r="BC152" s="37">
        <f>IF(BB152&lt;90,0,IF(BB152&lt;95,1,IF(BB152&lt;100,2,3)))</f>
        <v>3</v>
      </c>
      <c r="BD152" s="7" t="s">
        <v>381</v>
      </c>
      <c r="BE152" s="37" t="str">
        <f>IF(BD152="Не имеется",SUBSTITUTE(BD152,"Не имеется",1),SUBSTITUTE(BD152,"Имеется",0))</f>
        <v>1</v>
      </c>
      <c r="BF152" s="8">
        <v>0</v>
      </c>
      <c r="BG152" s="8">
        <v>3429.6</v>
      </c>
      <c r="BH152" s="37">
        <f>ROUND(BF152/BG152*100,0)</f>
        <v>0</v>
      </c>
      <c r="BI152" s="37">
        <f>IF(BH152&gt;50,0,IF(BH152&gt;40,1,IF(BH152&gt;30,2,IF(BH152&gt;20,3,IF(BH152&gt;10,4,5)))))</f>
        <v>5</v>
      </c>
      <c r="BJ152" s="23">
        <v>0</v>
      </c>
      <c r="BK152" s="23">
        <v>8198.1</v>
      </c>
      <c r="BL152" s="1">
        <f>ROUND(BJ152/BK152*100,0)</f>
        <v>0</v>
      </c>
      <c r="BM152" s="37">
        <f>IF(BL152&gt;15,0,IF(BL152&gt;12,1,IF(BL152&gt;9,2,IF(BL152&gt;6,3,IF(BL152&gt;3,4,5)))))</f>
        <v>5</v>
      </c>
      <c r="BN152" s="23">
        <v>0</v>
      </c>
      <c r="BO152" s="23">
        <v>-1748.9</v>
      </c>
      <c r="BP152" s="23">
        <v>411.2</v>
      </c>
      <c r="BQ152" s="23">
        <v>5178.5</v>
      </c>
      <c r="BR152" s="23">
        <v>1546.6</v>
      </c>
      <c r="BS152" s="37">
        <f t="shared" si="199"/>
        <v>0</v>
      </c>
      <c r="BT152" s="37">
        <f>IF(BS152&gt;5,0,IF(BS152&gt;0,1,2))</f>
        <v>2</v>
      </c>
      <c r="BU152" s="10" t="s">
        <v>385</v>
      </c>
      <c r="BV152" s="50" t="str">
        <f>IF(BU152="Осуществляется",SUBSTITUTE(BU152,"Осуществляется",1),SUBSTITUTE(BU152,"Не осуществляется",0))</f>
        <v>0</v>
      </c>
      <c r="BW152" s="10" t="s">
        <v>384</v>
      </c>
      <c r="BX152" s="50" t="str">
        <f>IF(BW152="Осуществляется",SUBSTITUTE(BW152,"Осуществляется",1),SUBSTITUTE(BW152,"Не осуществляется",0))</f>
        <v>1</v>
      </c>
      <c r="BY152" s="10" t="s">
        <v>385</v>
      </c>
      <c r="BZ152" s="50" t="str">
        <f>IF(BY152="Осуществляется",SUBSTITUTE(BY152,"Осуществляется",1),SUBSTITUTE(BY152,"Не осуществляется",0))</f>
        <v>0</v>
      </c>
      <c r="CA152" s="10" t="s">
        <v>384</v>
      </c>
      <c r="CB152" s="50" t="str">
        <f>IF(CA152="Осуществляется",SUBSTITUTE(CA152,"Осуществляется",1),SUBSTITUTE(CA152,"Не осуществляется",0))</f>
        <v>1</v>
      </c>
      <c r="CC152" s="10" t="s">
        <v>385</v>
      </c>
      <c r="CD152" s="50" t="str">
        <f>IF(CC152="Осуществляется",SUBSTITUTE(CC152,"Осуществляется",1),SUBSTITUTE(CC152,"Не осуществляется",0))</f>
        <v>0</v>
      </c>
      <c r="CE152" s="10" t="s">
        <v>422</v>
      </c>
      <c r="CF152" s="50" t="str">
        <f t="shared" si="207"/>
        <v>1</v>
      </c>
      <c r="CG152" s="18">
        <f t="shared" si="206"/>
        <v>43</v>
      </c>
    </row>
    <row r="153" spans="1:86" s="44" customFormat="1" ht="34.15" customHeight="1" x14ac:dyDescent="0.2">
      <c r="A153" s="34">
        <v>143</v>
      </c>
      <c r="B153" s="43" t="s">
        <v>110</v>
      </c>
      <c r="C153" s="23">
        <v>2919.5</v>
      </c>
      <c r="D153" s="23">
        <v>0</v>
      </c>
      <c r="E153" s="23">
        <v>3231.5</v>
      </c>
      <c r="F153" s="23">
        <v>11</v>
      </c>
      <c r="G153" s="37">
        <f t="shared" si="208"/>
        <v>91</v>
      </c>
      <c r="H153" s="37">
        <f t="shared" si="209"/>
        <v>5</v>
      </c>
      <c r="I153" s="9" t="s">
        <v>378</v>
      </c>
      <c r="J153" s="50" t="str">
        <f t="shared" si="210"/>
        <v>1</v>
      </c>
      <c r="K153" s="23">
        <v>579</v>
      </c>
      <c r="L153" s="23">
        <v>591.29999999999995</v>
      </c>
      <c r="M153" s="37">
        <f t="shared" si="211"/>
        <v>2</v>
      </c>
      <c r="N153" s="37">
        <f t="shared" si="212"/>
        <v>5</v>
      </c>
      <c r="O153" s="8">
        <v>3014.5</v>
      </c>
      <c r="P153" s="8">
        <v>2734.2</v>
      </c>
      <c r="Q153" s="39">
        <f t="shared" si="213"/>
        <v>10</v>
      </c>
      <c r="R153" s="37">
        <f t="shared" si="214"/>
        <v>5</v>
      </c>
      <c r="S153" s="8">
        <v>0</v>
      </c>
      <c r="T153" s="37">
        <f t="shared" si="215"/>
        <v>1</v>
      </c>
      <c r="U153" s="8" t="s">
        <v>380</v>
      </c>
      <c r="V153" s="37" t="str">
        <f t="shared" si="216"/>
        <v>1</v>
      </c>
      <c r="W153" s="8">
        <v>1703</v>
      </c>
      <c r="X153" s="8">
        <v>2781.9</v>
      </c>
      <c r="Y153" s="37">
        <f t="shared" si="217"/>
        <v>61</v>
      </c>
      <c r="Z153" s="37">
        <f t="shared" si="218"/>
        <v>0</v>
      </c>
      <c r="AA153" s="8">
        <v>0</v>
      </c>
      <c r="AB153" s="8">
        <v>2583.1999999999998</v>
      </c>
      <c r="AC153" s="38">
        <f t="shared" si="219"/>
        <v>0</v>
      </c>
      <c r="AD153" s="37">
        <f t="shared" si="220"/>
        <v>2</v>
      </c>
      <c r="AE153" s="23">
        <v>0</v>
      </c>
      <c r="AF153" s="37">
        <f t="shared" si="221"/>
        <v>1</v>
      </c>
      <c r="AG153" s="8">
        <v>166.739</v>
      </c>
      <c r="AH153" s="8">
        <v>2313.8000000000002</v>
      </c>
      <c r="AI153" s="8">
        <v>195.4</v>
      </c>
      <c r="AJ153" s="8">
        <v>579</v>
      </c>
      <c r="AK153" s="41">
        <f t="shared" si="185"/>
        <v>0</v>
      </c>
      <c r="AL153" s="41">
        <f t="shared" si="222"/>
        <v>3</v>
      </c>
      <c r="AM153" s="10" t="s">
        <v>378</v>
      </c>
      <c r="AN153" s="37" t="str">
        <f t="shared" si="223"/>
        <v>1</v>
      </c>
      <c r="AO153" s="10" t="s">
        <v>380</v>
      </c>
      <c r="AP153" s="37" t="str">
        <f t="shared" si="224"/>
        <v>1</v>
      </c>
      <c r="AQ153" s="23">
        <v>394.95</v>
      </c>
      <c r="AR153" s="23">
        <v>494.58499999999998</v>
      </c>
      <c r="AS153" s="23">
        <v>364.565</v>
      </c>
      <c r="AT153" s="23">
        <v>615.65899999999999</v>
      </c>
      <c r="AU153" s="40">
        <f t="shared" si="225"/>
        <v>47</v>
      </c>
      <c r="AV153" s="37">
        <f t="shared" si="226"/>
        <v>1</v>
      </c>
      <c r="AW153" s="10" t="s">
        <v>381</v>
      </c>
      <c r="AX153" s="37" t="str">
        <f t="shared" si="227"/>
        <v>1</v>
      </c>
      <c r="AY153" s="8">
        <v>2823.6</v>
      </c>
      <c r="AZ153" s="8">
        <v>0</v>
      </c>
      <c r="BA153" s="8">
        <v>2583.1999999999998</v>
      </c>
      <c r="BB153" s="37">
        <f t="shared" si="228"/>
        <v>109</v>
      </c>
      <c r="BC153" s="37">
        <f t="shared" si="229"/>
        <v>3</v>
      </c>
      <c r="BD153" s="7" t="s">
        <v>381</v>
      </c>
      <c r="BE153" s="37" t="str">
        <f t="shared" si="230"/>
        <v>1</v>
      </c>
      <c r="BF153" s="8">
        <v>0</v>
      </c>
      <c r="BG153" s="8">
        <v>591.29999999999995</v>
      </c>
      <c r="BH153" s="37">
        <f t="shared" si="231"/>
        <v>0</v>
      </c>
      <c r="BI153" s="37">
        <f t="shared" si="232"/>
        <v>5</v>
      </c>
      <c r="BJ153" s="23">
        <v>0</v>
      </c>
      <c r="BK153" s="23">
        <v>2541.5</v>
      </c>
      <c r="BL153" s="1">
        <f t="shared" si="233"/>
        <v>0</v>
      </c>
      <c r="BM153" s="37">
        <f t="shared" si="234"/>
        <v>5</v>
      </c>
      <c r="BN153" s="23">
        <v>0</v>
      </c>
      <c r="BO153" s="23">
        <v>24.9</v>
      </c>
      <c r="BP153" s="23">
        <v>-19.8</v>
      </c>
      <c r="BQ153" s="23">
        <v>566.4</v>
      </c>
      <c r="BR153" s="23">
        <v>1722.8</v>
      </c>
      <c r="BS153" s="37">
        <f t="shared" si="199"/>
        <v>0</v>
      </c>
      <c r="BT153" s="37">
        <f t="shared" si="235"/>
        <v>2</v>
      </c>
      <c r="BU153" s="10" t="s">
        <v>384</v>
      </c>
      <c r="BV153" s="50" t="str">
        <f t="shared" si="236"/>
        <v>1</v>
      </c>
      <c r="BW153" s="10" t="s">
        <v>384</v>
      </c>
      <c r="BX153" s="50" t="str">
        <f t="shared" si="237"/>
        <v>1</v>
      </c>
      <c r="BY153" s="10" t="s">
        <v>384</v>
      </c>
      <c r="BZ153" s="50" t="str">
        <f t="shared" si="202"/>
        <v>1</v>
      </c>
      <c r="CA153" s="10" t="s">
        <v>384</v>
      </c>
      <c r="CB153" s="50" t="str">
        <f t="shared" si="203"/>
        <v>1</v>
      </c>
      <c r="CC153" s="10" t="s">
        <v>385</v>
      </c>
      <c r="CD153" s="50" t="str">
        <f t="shared" si="238"/>
        <v>0</v>
      </c>
      <c r="CE153" s="10" t="s">
        <v>422</v>
      </c>
      <c r="CF153" s="50" t="str">
        <f t="shared" si="207"/>
        <v>1</v>
      </c>
      <c r="CG153" s="18">
        <f t="shared" si="206"/>
        <v>49</v>
      </c>
    </row>
    <row r="154" spans="1:86" s="44" customFormat="1" ht="34.15" customHeight="1" x14ac:dyDescent="0.2">
      <c r="A154" s="34">
        <v>144</v>
      </c>
      <c r="B154" s="43" t="s">
        <v>111</v>
      </c>
      <c r="C154" s="23">
        <v>2684.4</v>
      </c>
      <c r="D154" s="23">
        <v>0</v>
      </c>
      <c r="E154" s="23">
        <v>3060.8</v>
      </c>
      <c r="F154" s="23">
        <v>7</v>
      </c>
      <c r="G154" s="37">
        <f t="shared" si="208"/>
        <v>88</v>
      </c>
      <c r="H154" s="37">
        <f t="shared" si="209"/>
        <v>4</v>
      </c>
      <c r="I154" s="9" t="s">
        <v>378</v>
      </c>
      <c r="J154" s="50" t="str">
        <f t="shared" si="210"/>
        <v>1</v>
      </c>
      <c r="K154" s="23">
        <v>704.5</v>
      </c>
      <c r="L154" s="23">
        <v>491.7</v>
      </c>
      <c r="M154" s="37">
        <f t="shared" si="211"/>
        <v>30</v>
      </c>
      <c r="N154" s="37">
        <f t="shared" si="212"/>
        <v>1</v>
      </c>
      <c r="O154" s="8">
        <v>2742.2</v>
      </c>
      <c r="P154" s="8">
        <v>2596.8000000000002</v>
      </c>
      <c r="Q154" s="39">
        <f t="shared" si="213"/>
        <v>6</v>
      </c>
      <c r="R154" s="37">
        <f t="shared" si="214"/>
        <v>5</v>
      </c>
      <c r="S154" s="8">
        <v>0</v>
      </c>
      <c r="T154" s="37">
        <f t="shared" si="215"/>
        <v>1</v>
      </c>
      <c r="U154" s="8" t="s">
        <v>380</v>
      </c>
      <c r="V154" s="37" t="str">
        <f t="shared" si="216"/>
        <v>1</v>
      </c>
      <c r="W154" s="8">
        <v>1694.1</v>
      </c>
      <c r="X154" s="8">
        <v>2637.1</v>
      </c>
      <c r="Y154" s="37">
        <f t="shared" si="217"/>
        <v>64</v>
      </c>
      <c r="Z154" s="37">
        <f t="shared" si="218"/>
        <v>0</v>
      </c>
      <c r="AA154" s="8">
        <v>0</v>
      </c>
      <c r="AB154" s="8">
        <v>2700.8</v>
      </c>
      <c r="AC154" s="38">
        <f t="shared" si="219"/>
        <v>0</v>
      </c>
      <c r="AD154" s="37">
        <f t="shared" si="220"/>
        <v>2</v>
      </c>
      <c r="AE154" s="23">
        <v>0</v>
      </c>
      <c r="AF154" s="37">
        <f t="shared" si="221"/>
        <v>1</v>
      </c>
      <c r="AG154" s="8">
        <v>515.43399999999997</v>
      </c>
      <c r="AH154" s="8">
        <v>2496.3000000000002</v>
      </c>
      <c r="AI154" s="8">
        <v>457.5</v>
      </c>
      <c r="AJ154" s="8">
        <v>704.5</v>
      </c>
      <c r="AK154" s="41">
        <f t="shared" si="185"/>
        <v>0</v>
      </c>
      <c r="AL154" s="41">
        <f t="shared" si="222"/>
        <v>3</v>
      </c>
      <c r="AM154" s="10" t="s">
        <v>378</v>
      </c>
      <c r="AN154" s="37" t="str">
        <f t="shared" si="223"/>
        <v>1</v>
      </c>
      <c r="AO154" s="10" t="s">
        <v>380</v>
      </c>
      <c r="AP154" s="37" t="str">
        <f t="shared" si="224"/>
        <v>1</v>
      </c>
      <c r="AQ154" s="23">
        <v>541.89599999999996</v>
      </c>
      <c r="AR154" s="23">
        <v>497.32900000000001</v>
      </c>
      <c r="AS154" s="23">
        <v>360.67899999999997</v>
      </c>
      <c r="AT154" s="23">
        <v>809.63699999999994</v>
      </c>
      <c r="AU154" s="40">
        <f t="shared" si="225"/>
        <v>74</v>
      </c>
      <c r="AV154" s="37">
        <f t="shared" si="226"/>
        <v>0</v>
      </c>
      <c r="AW154" s="10" t="s">
        <v>381</v>
      </c>
      <c r="AX154" s="37" t="str">
        <f t="shared" si="227"/>
        <v>1</v>
      </c>
      <c r="AY154" s="8">
        <v>2662.1</v>
      </c>
      <c r="AZ154" s="8">
        <v>38.700000000000003</v>
      </c>
      <c r="BA154" s="8">
        <v>2700.8</v>
      </c>
      <c r="BB154" s="37">
        <f t="shared" si="228"/>
        <v>100</v>
      </c>
      <c r="BC154" s="37">
        <f t="shared" si="229"/>
        <v>3</v>
      </c>
      <c r="BD154" s="7" t="s">
        <v>381</v>
      </c>
      <c r="BE154" s="37" t="str">
        <f t="shared" si="230"/>
        <v>1</v>
      </c>
      <c r="BF154" s="8">
        <v>0</v>
      </c>
      <c r="BG154" s="8">
        <v>491.7</v>
      </c>
      <c r="BH154" s="37">
        <f t="shared" si="231"/>
        <v>0</v>
      </c>
      <c r="BI154" s="37">
        <f t="shared" si="232"/>
        <v>5</v>
      </c>
      <c r="BJ154" s="23">
        <v>0</v>
      </c>
      <c r="BK154" s="23">
        <v>2675.8</v>
      </c>
      <c r="BL154" s="1">
        <f t="shared" si="233"/>
        <v>0</v>
      </c>
      <c r="BM154" s="37">
        <f t="shared" si="234"/>
        <v>5</v>
      </c>
      <c r="BN154" s="23">
        <v>0</v>
      </c>
      <c r="BO154" s="23">
        <v>-136</v>
      </c>
      <c r="BP154" s="23">
        <v>80.2</v>
      </c>
      <c r="BQ154" s="23">
        <v>630.70000000000005</v>
      </c>
      <c r="BR154" s="23">
        <v>1613.9</v>
      </c>
      <c r="BS154" s="37">
        <f t="shared" si="199"/>
        <v>0</v>
      </c>
      <c r="BT154" s="37">
        <f t="shared" si="235"/>
        <v>2</v>
      </c>
      <c r="BU154" s="10" t="s">
        <v>385</v>
      </c>
      <c r="BV154" s="50" t="str">
        <f t="shared" si="236"/>
        <v>0</v>
      </c>
      <c r="BW154" s="10" t="s">
        <v>384</v>
      </c>
      <c r="BX154" s="50" t="str">
        <f t="shared" si="237"/>
        <v>1</v>
      </c>
      <c r="BY154" s="10" t="s">
        <v>384</v>
      </c>
      <c r="BZ154" s="50" t="str">
        <f t="shared" si="202"/>
        <v>1</v>
      </c>
      <c r="CA154" s="10" t="s">
        <v>384</v>
      </c>
      <c r="CB154" s="50" t="str">
        <f t="shared" si="203"/>
        <v>1</v>
      </c>
      <c r="CC154" s="10" t="s">
        <v>385</v>
      </c>
      <c r="CD154" s="50" t="str">
        <f t="shared" si="238"/>
        <v>0</v>
      </c>
      <c r="CE154" s="10" t="s">
        <v>422</v>
      </c>
      <c r="CF154" s="50" t="str">
        <f t="shared" si="207"/>
        <v>1</v>
      </c>
      <c r="CG154" s="18">
        <f t="shared" si="206"/>
        <v>42</v>
      </c>
    </row>
    <row r="155" spans="1:86" s="44" customFormat="1" ht="34.15" customHeight="1" x14ac:dyDescent="0.2">
      <c r="A155" s="34">
        <v>154</v>
      </c>
      <c r="B155" s="43" t="s">
        <v>270</v>
      </c>
      <c r="C155" s="23">
        <v>9168.7999999999993</v>
      </c>
      <c r="D155" s="23">
        <v>0</v>
      </c>
      <c r="E155" s="23">
        <v>9956.4</v>
      </c>
      <c r="F155" s="23">
        <v>31</v>
      </c>
      <c r="G155" s="37">
        <f>ROUND((C155-D155)/(E155-F155)*100,0)</f>
        <v>92</v>
      </c>
      <c r="H155" s="37">
        <f>IF(G155&lt;51,0,IF(G155&lt;61,1,IF(G155&lt;71,2,IF(G155&lt;81,3,IF(G155&lt;90,4,5)))))</f>
        <v>5</v>
      </c>
      <c r="I155" s="9" t="s">
        <v>378</v>
      </c>
      <c r="J155" s="50" t="str">
        <f>IF(I155="Да",SUBSTITUTE(I155,"Да",1),SUBSTITUTE(I155,"Нет",0))</f>
        <v>1</v>
      </c>
      <c r="K155" s="23">
        <v>6302.2</v>
      </c>
      <c r="L155" s="23">
        <v>6251.4</v>
      </c>
      <c r="M155" s="37">
        <f>ROUND(ABS(L155-K155)/K155*100,0)</f>
        <v>1</v>
      </c>
      <c r="N155" s="37">
        <f>IF(M155&gt;30,0,IF(M155&gt;25,1,IF(M155&gt;20,2,IF(M155&gt;15,3,IF(M155&gt;10,4,5)))))</f>
        <v>5</v>
      </c>
      <c r="O155" s="8">
        <v>9794.7999999999993</v>
      </c>
      <c r="P155" s="8">
        <v>6121.6</v>
      </c>
      <c r="Q155" s="39">
        <f>ROUND(ABS(O155-P155)/P155*100,0)</f>
        <v>60</v>
      </c>
      <c r="R155" s="37">
        <f>IF(Q155&gt;30,0,IF(Q155&gt;25,1,IF(Q155&gt;20,2,IF(Q155&gt;15,3,IF(Q155&gt;10,4,5)))))</f>
        <v>0</v>
      </c>
      <c r="S155" s="8">
        <v>0</v>
      </c>
      <c r="T155" s="37">
        <f>IF(S155&gt;0,0,1)</f>
        <v>1</v>
      </c>
      <c r="U155" s="8" t="s">
        <v>380</v>
      </c>
      <c r="V155" s="37" t="str">
        <f>IF(U155="Имеется",SUBSTITUTE(U155,"Имеется",1),SUBSTITUTE(U155,"Не имеется",0))</f>
        <v>1</v>
      </c>
      <c r="W155" s="8">
        <v>1574.3</v>
      </c>
      <c r="X155" s="8">
        <v>8339.7999999999993</v>
      </c>
      <c r="Y155" s="37">
        <f>ROUND(W155/X155*100,0)</f>
        <v>19</v>
      </c>
      <c r="Z155" s="37">
        <f>IF(Y155&gt;50,0,IF(Y155&gt;20,1,IF(Y155&gt;5,2,3)))</f>
        <v>2</v>
      </c>
      <c r="AA155" s="8">
        <v>0</v>
      </c>
      <c r="AB155" s="8">
        <v>5539.1</v>
      </c>
      <c r="AC155" s="38">
        <f>ROUND(AA155/AB155*100,1)</f>
        <v>0</v>
      </c>
      <c r="AD155" s="37">
        <f>IF(AC155=0,2,IF(AC155&gt;0.1,0,1))</f>
        <v>2</v>
      </c>
      <c r="AE155" s="23">
        <v>0</v>
      </c>
      <c r="AF155" s="37">
        <f>IF(AE155=0,1,0)</f>
        <v>1</v>
      </c>
      <c r="AG155" s="8">
        <v>3382.9319999999998</v>
      </c>
      <c r="AH155" s="8">
        <v>7816.9</v>
      </c>
      <c r="AI155" s="8">
        <v>6243.6</v>
      </c>
      <c r="AJ155" s="8">
        <v>6302.2</v>
      </c>
      <c r="AK155" s="41">
        <f>ROUND(IF(AG155&lt;AH155,0,IF((AG155-AH155)&lt;(AI155-AJ155),0,((AG155-AH155)-(AI155-AJ155))/AG155*100)),0)</f>
        <v>0</v>
      </c>
      <c r="AL155" s="41">
        <f>IF(AK155&gt;5,0,IF(AK155&gt;3,1,IF(AK155&gt;0,2,3)))</f>
        <v>3</v>
      </c>
      <c r="AM155" s="10" t="s">
        <v>378</v>
      </c>
      <c r="AN155" s="37" t="str">
        <f>IF(AM155="Да",SUBSTITUTE(AM155,"Да",1),SUBSTITUTE(AM155,"Нет",0))</f>
        <v>1</v>
      </c>
      <c r="AO155" s="10" t="s">
        <v>380</v>
      </c>
      <c r="AP155" s="37" t="str">
        <f>IF(AO155="Имеется",SUBSTITUTE(AO155,"Имеется",1),IF(AO155="Нет учреждений, которым доводится мун. задание",SUBSTITUTE(AO155,"Нет учреждений, которым доводится мун. задание",1),SUBSTITUTE(AO155,"Не имеется",0)))</f>
        <v>1</v>
      </c>
      <c r="AQ155" s="23">
        <v>744.39</v>
      </c>
      <c r="AR155" s="23">
        <v>1522.711</v>
      </c>
      <c r="AS155" s="23">
        <v>1224.075</v>
      </c>
      <c r="AT155" s="23">
        <v>1466.078</v>
      </c>
      <c r="AU155" s="40">
        <f>ROUND(ABS(AT155/((AQ155+AR155+AS155)/3)-1)*100,0)</f>
        <v>26</v>
      </c>
      <c r="AV155" s="37">
        <f>IF(AU155&gt;50,0,IF(AU155&gt;40,1,IF(AU155&gt;30,2,IF(AU155&gt;20,3,IF(AU155&gt;10,4,5)))))</f>
        <v>3</v>
      </c>
      <c r="AW155" s="10" t="s">
        <v>381</v>
      </c>
      <c r="AX155" s="37" t="str">
        <f>IF(AW155="Не имеется",SUBSTITUTE(AW155,"Не имеется",1),SUBSTITUTE(AW155,"Имеется",0))</f>
        <v>1</v>
      </c>
      <c r="AY155" s="8">
        <v>8404.1</v>
      </c>
      <c r="AZ155" s="8">
        <v>0</v>
      </c>
      <c r="BA155" s="8">
        <v>5539.1</v>
      </c>
      <c r="BB155" s="37">
        <f>ROUND((AY155+AZ155)/BA155*100,0)</f>
        <v>152</v>
      </c>
      <c r="BC155" s="37">
        <f>IF(BB155&lt;90,0,IF(BB155&lt;95,1,IF(BB155&lt;100,2,3)))</f>
        <v>3</v>
      </c>
      <c r="BD155" s="7" t="s">
        <v>381</v>
      </c>
      <c r="BE155" s="37" t="str">
        <f>IF(BD155="Не имеется",SUBSTITUTE(BD155,"Не имеется",1),SUBSTITUTE(BD155,"Имеется",0))</f>
        <v>1</v>
      </c>
      <c r="BF155" s="8">
        <v>5850</v>
      </c>
      <c r="BG155" s="8">
        <v>6251.4</v>
      </c>
      <c r="BH155" s="37">
        <f>ROUND(BF155/BG155*100,0)</f>
        <v>94</v>
      </c>
      <c r="BI155" s="37">
        <f>IF(BH155&gt;50,0,IF(BH155&gt;40,1,IF(BH155&gt;30,2,IF(BH155&gt;20,3,IF(BH155&gt;10,4,5)))))</f>
        <v>0</v>
      </c>
      <c r="BJ155" s="23">
        <v>0</v>
      </c>
      <c r="BK155" s="23">
        <v>5474.8</v>
      </c>
      <c r="BL155" s="1">
        <f>ROUND(BJ155/BK155*100,0)</f>
        <v>0</v>
      </c>
      <c r="BM155" s="37">
        <f>IF(BL155&gt;15,0,IF(BL155&gt;12,1,IF(BL155&gt;9,2,IF(BL155&gt;6,3,IF(BL155&gt;3,4,5)))))</f>
        <v>5</v>
      </c>
      <c r="BN155" s="23">
        <v>-452.2</v>
      </c>
      <c r="BO155" s="23">
        <v>1908.9</v>
      </c>
      <c r="BP155" s="23">
        <v>-4.0999999999999996</v>
      </c>
      <c r="BQ155" s="23">
        <v>4342.5</v>
      </c>
      <c r="BR155" s="23">
        <v>1573.4</v>
      </c>
      <c r="BS155" s="37">
        <f t="shared" si="199"/>
        <v>0</v>
      </c>
      <c r="BT155" s="37">
        <f>IF(BS155&gt;5,0,IF(BS155&gt;0,1,2))</f>
        <v>2</v>
      </c>
      <c r="BU155" s="10" t="s">
        <v>385</v>
      </c>
      <c r="BV155" s="50" t="str">
        <f>IF(BU155="Осуществляется",SUBSTITUTE(BU155,"Осуществляется",1),SUBSTITUTE(BU155,"Не осуществляется",0))</f>
        <v>0</v>
      </c>
      <c r="BW155" s="10" t="s">
        <v>384</v>
      </c>
      <c r="BX155" s="50" t="str">
        <f>IF(BW155="Осуществляется",SUBSTITUTE(BW155,"Осуществляется",1),SUBSTITUTE(BW155,"Не осуществляется",0))</f>
        <v>1</v>
      </c>
      <c r="BY155" s="10" t="s">
        <v>384</v>
      </c>
      <c r="BZ155" s="50" t="str">
        <f>IF(BY155="Осуществляется",SUBSTITUTE(BY155,"Осуществляется",1),SUBSTITUTE(BY155,"Не осуществляется",0))</f>
        <v>1</v>
      </c>
      <c r="CA155" s="10" t="s">
        <v>385</v>
      </c>
      <c r="CB155" s="50" t="str">
        <f>IF(CA155="Осуществляется",SUBSTITUTE(CA155,"Осуществляется",1),SUBSTITUTE(CA155,"Не осуществляется",0))</f>
        <v>0</v>
      </c>
      <c r="CC155" s="10" t="s">
        <v>385</v>
      </c>
      <c r="CD155" s="50" t="str">
        <f>IF(CC155="Осуществляется",SUBSTITUTE(CC155,"Осуществляется",1),SUBSTITUTE(CC155,"Не осуществляется",0))</f>
        <v>0</v>
      </c>
      <c r="CE155" s="10" t="s">
        <v>422</v>
      </c>
      <c r="CF155" s="50" t="str">
        <f t="shared" si="207"/>
        <v>1</v>
      </c>
      <c r="CG155" s="18">
        <f t="shared" si="206"/>
        <v>41</v>
      </c>
    </row>
    <row r="156" spans="1:86" s="44" customFormat="1" ht="34.15" customHeight="1" x14ac:dyDescent="0.2">
      <c r="A156" s="34">
        <v>145</v>
      </c>
      <c r="B156" s="43" t="s">
        <v>112</v>
      </c>
      <c r="C156" s="23">
        <v>8745.2000000000007</v>
      </c>
      <c r="D156" s="23">
        <v>0</v>
      </c>
      <c r="E156" s="23">
        <v>9454.2999999999993</v>
      </c>
      <c r="F156" s="23">
        <v>139.80000000000001</v>
      </c>
      <c r="G156" s="37">
        <f t="shared" si="208"/>
        <v>94</v>
      </c>
      <c r="H156" s="37">
        <f t="shared" si="209"/>
        <v>5</v>
      </c>
      <c r="I156" s="9" t="s">
        <v>378</v>
      </c>
      <c r="J156" s="50" t="str">
        <f t="shared" si="210"/>
        <v>1</v>
      </c>
      <c r="K156" s="23">
        <v>6226</v>
      </c>
      <c r="L156" s="23">
        <v>6871.8</v>
      </c>
      <c r="M156" s="37">
        <f t="shared" si="211"/>
        <v>10</v>
      </c>
      <c r="N156" s="37">
        <f t="shared" si="212"/>
        <v>5</v>
      </c>
      <c r="O156" s="8">
        <v>9412.6</v>
      </c>
      <c r="P156" s="8">
        <v>8916.5</v>
      </c>
      <c r="Q156" s="39">
        <f t="shared" si="213"/>
        <v>6</v>
      </c>
      <c r="R156" s="37">
        <f t="shared" si="214"/>
        <v>5</v>
      </c>
      <c r="S156" s="8">
        <v>0</v>
      </c>
      <c r="T156" s="37">
        <f t="shared" si="215"/>
        <v>1</v>
      </c>
      <c r="U156" s="8" t="s">
        <v>380</v>
      </c>
      <c r="V156" s="37" t="str">
        <f t="shared" si="216"/>
        <v>1</v>
      </c>
      <c r="W156" s="8">
        <v>1595.1</v>
      </c>
      <c r="X156" s="8">
        <v>8623</v>
      </c>
      <c r="Y156" s="37">
        <f t="shared" si="217"/>
        <v>18</v>
      </c>
      <c r="Z156" s="37">
        <f t="shared" si="218"/>
        <v>2</v>
      </c>
      <c r="AA156" s="8">
        <v>0</v>
      </c>
      <c r="AB156" s="8">
        <v>10784.7</v>
      </c>
      <c r="AC156" s="38">
        <f t="shared" si="219"/>
        <v>0</v>
      </c>
      <c r="AD156" s="37">
        <f t="shared" si="220"/>
        <v>2</v>
      </c>
      <c r="AE156" s="23">
        <v>0</v>
      </c>
      <c r="AF156" s="37">
        <f t="shared" si="221"/>
        <v>1</v>
      </c>
      <c r="AG156" s="8">
        <v>8877.84</v>
      </c>
      <c r="AH156" s="8">
        <v>11223.6</v>
      </c>
      <c r="AI156" s="8">
        <v>6759.5</v>
      </c>
      <c r="AJ156" s="8">
        <v>6226</v>
      </c>
      <c r="AK156" s="41">
        <f t="shared" si="185"/>
        <v>0</v>
      </c>
      <c r="AL156" s="41">
        <f t="shared" si="222"/>
        <v>3</v>
      </c>
      <c r="AM156" s="10" t="s">
        <v>378</v>
      </c>
      <c r="AN156" s="37" t="str">
        <f t="shared" si="223"/>
        <v>1</v>
      </c>
      <c r="AO156" s="10" t="s">
        <v>380</v>
      </c>
      <c r="AP156" s="37" t="str">
        <f t="shared" si="224"/>
        <v>1</v>
      </c>
      <c r="AQ156" s="23">
        <v>994.09199999999998</v>
      </c>
      <c r="AR156" s="23">
        <v>1719.318</v>
      </c>
      <c r="AS156" s="23">
        <v>4879.1490000000003</v>
      </c>
      <c r="AT156" s="23">
        <v>2880.3780000000002</v>
      </c>
      <c r="AU156" s="40">
        <f t="shared" si="225"/>
        <v>14</v>
      </c>
      <c r="AV156" s="37">
        <f t="shared" si="226"/>
        <v>4</v>
      </c>
      <c r="AW156" s="10" t="s">
        <v>381</v>
      </c>
      <c r="AX156" s="37" t="str">
        <f t="shared" si="227"/>
        <v>1</v>
      </c>
      <c r="AY156" s="8">
        <v>8681.4</v>
      </c>
      <c r="AZ156" s="8">
        <v>2103.3000000000002</v>
      </c>
      <c r="BA156" s="8">
        <v>10784.7</v>
      </c>
      <c r="BB156" s="37">
        <f t="shared" si="228"/>
        <v>100</v>
      </c>
      <c r="BC156" s="37">
        <f t="shared" si="229"/>
        <v>3</v>
      </c>
      <c r="BD156" s="7" t="s">
        <v>381</v>
      </c>
      <c r="BE156" s="37" t="str">
        <f t="shared" si="230"/>
        <v>1</v>
      </c>
      <c r="BF156" s="8">
        <v>0</v>
      </c>
      <c r="BG156" s="8">
        <v>6871.8</v>
      </c>
      <c r="BH156" s="37">
        <f t="shared" si="231"/>
        <v>0</v>
      </c>
      <c r="BI156" s="37">
        <f t="shared" si="232"/>
        <v>5</v>
      </c>
      <c r="BJ156" s="23">
        <v>0</v>
      </c>
      <c r="BK156" s="23">
        <v>10726.3</v>
      </c>
      <c r="BL156" s="1">
        <f t="shared" si="233"/>
        <v>0</v>
      </c>
      <c r="BM156" s="37">
        <f t="shared" si="234"/>
        <v>5</v>
      </c>
      <c r="BN156" s="23">
        <v>0</v>
      </c>
      <c r="BO156" s="23">
        <v>329.7</v>
      </c>
      <c r="BP156" s="23">
        <v>-1287.0999999999999</v>
      </c>
      <c r="BQ156" s="23">
        <v>6542.1</v>
      </c>
      <c r="BR156" s="23">
        <v>2882.2</v>
      </c>
      <c r="BS156" s="37">
        <f t="shared" si="199"/>
        <v>0</v>
      </c>
      <c r="BT156" s="37">
        <f t="shared" si="235"/>
        <v>2</v>
      </c>
      <c r="BU156" s="10" t="s">
        <v>384</v>
      </c>
      <c r="BV156" s="50" t="str">
        <f t="shared" si="236"/>
        <v>1</v>
      </c>
      <c r="BW156" s="10" t="s">
        <v>384</v>
      </c>
      <c r="BX156" s="50" t="str">
        <f t="shared" si="237"/>
        <v>1</v>
      </c>
      <c r="BY156" s="10" t="s">
        <v>384</v>
      </c>
      <c r="BZ156" s="50" t="str">
        <f t="shared" si="202"/>
        <v>1</v>
      </c>
      <c r="CA156" s="10" t="s">
        <v>384</v>
      </c>
      <c r="CB156" s="50" t="str">
        <f t="shared" si="203"/>
        <v>1</v>
      </c>
      <c r="CC156" s="10" t="s">
        <v>385</v>
      </c>
      <c r="CD156" s="50" t="str">
        <f t="shared" si="238"/>
        <v>0</v>
      </c>
      <c r="CE156" s="10" t="s">
        <v>422</v>
      </c>
      <c r="CF156" s="50" t="str">
        <f t="shared" si="207"/>
        <v>1</v>
      </c>
      <c r="CG156" s="18">
        <f t="shared" si="206"/>
        <v>54</v>
      </c>
    </row>
    <row r="157" spans="1:86" s="44" customFormat="1" ht="34.15" customHeight="1" x14ac:dyDescent="0.2">
      <c r="A157" s="34">
        <v>147</v>
      </c>
      <c r="B157" s="43" t="s">
        <v>369</v>
      </c>
      <c r="C157" s="23">
        <v>6757.7</v>
      </c>
      <c r="D157" s="23">
        <v>0</v>
      </c>
      <c r="E157" s="23">
        <v>7486.4</v>
      </c>
      <c r="F157" s="23">
        <v>69</v>
      </c>
      <c r="G157" s="37">
        <f>ROUND((C157-D157)/(E157-F157)*100,0)</f>
        <v>91</v>
      </c>
      <c r="H157" s="37">
        <f>IF(G157&lt;51,0,IF(G157&lt;61,1,IF(G157&lt;71,2,IF(G157&lt;81,3,IF(G157&lt;90,4,5)))))</f>
        <v>5</v>
      </c>
      <c r="I157" s="9" t="s">
        <v>378</v>
      </c>
      <c r="J157" s="50" t="str">
        <f>IF(I157="Да",SUBSTITUTE(I157,"Да",1),SUBSTITUTE(I157,"Нет",0))</f>
        <v>1</v>
      </c>
      <c r="K157" s="23">
        <v>1587.5</v>
      </c>
      <c r="L157" s="23">
        <v>2321</v>
      </c>
      <c r="M157" s="37">
        <f>ROUND(ABS(L157-K157)/K157*100,0)</f>
        <v>46</v>
      </c>
      <c r="N157" s="37">
        <f>IF(M157&gt;30,0,IF(M157&gt;25,1,IF(M157&gt;20,2,IF(M157&gt;15,3,IF(M157&gt;10,4,5)))))</f>
        <v>0</v>
      </c>
      <c r="O157" s="8">
        <v>7366.8</v>
      </c>
      <c r="P157" s="8">
        <v>4165.3</v>
      </c>
      <c r="Q157" s="39">
        <f>ROUND(ABS(O157-P157)/P157*100,0)</f>
        <v>77</v>
      </c>
      <c r="R157" s="37">
        <f>IF(Q157&gt;30,0,IF(Q157&gt;25,1,IF(Q157&gt;20,2,IF(Q157&gt;15,3,IF(Q157&gt;10,4,5)))))</f>
        <v>0</v>
      </c>
      <c r="S157" s="8">
        <v>0</v>
      </c>
      <c r="T157" s="37">
        <f>IF(S157&gt;0,0,1)</f>
        <v>1</v>
      </c>
      <c r="U157" s="8" t="s">
        <v>380</v>
      </c>
      <c r="V157" s="37" t="str">
        <f>IF(U157="Имеется",SUBSTITUTE(U157,"Имеется",1),SUBSTITUTE(U157,"Не имеется",0))</f>
        <v>1</v>
      </c>
      <c r="W157" s="8">
        <v>3813.8</v>
      </c>
      <c r="X157" s="8">
        <v>6982.7</v>
      </c>
      <c r="Y157" s="37">
        <f>ROUND(W157/X157*100,0)</f>
        <v>55</v>
      </c>
      <c r="Z157" s="37">
        <f>IF(Y157&gt;50,0,IF(Y157&gt;20,1,IF(Y157&gt;5,2,3)))</f>
        <v>0</v>
      </c>
      <c r="AA157" s="8">
        <v>0</v>
      </c>
      <c r="AB157" s="8">
        <v>6759.6</v>
      </c>
      <c r="AC157" s="38">
        <f>ROUND(AA157/AB157*100,1)</f>
        <v>0</v>
      </c>
      <c r="AD157" s="37">
        <f>IF(AC157=0,2,IF(AC157&gt;0.1,0,1))</f>
        <v>2</v>
      </c>
      <c r="AE157" s="23">
        <v>0</v>
      </c>
      <c r="AF157" s="37">
        <f>IF(AE157=0,1,0)</f>
        <v>1</v>
      </c>
      <c r="AG157" s="8">
        <v>1963.9</v>
      </c>
      <c r="AH157" s="8">
        <v>6090.8</v>
      </c>
      <c r="AI157" s="8">
        <v>2152.6999999999998</v>
      </c>
      <c r="AJ157" s="8">
        <v>1587.5</v>
      </c>
      <c r="AK157" s="41">
        <f>ROUND(IF(AG157&lt;AH157,0,IF((AG157-AH157)&lt;(AI157-AJ157),0,((AG157-AH157)-(AI157-AJ157))/AG157*100)),0)</f>
        <v>0</v>
      </c>
      <c r="AL157" s="41">
        <f>IF(AK157&gt;5,0,IF(AK157&gt;3,1,IF(AK157&gt;0,2,3)))</f>
        <v>3</v>
      </c>
      <c r="AM157" s="10" t="s">
        <v>378</v>
      </c>
      <c r="AN157" s="37" t="str">
        <f>IF(AM157="Да",SUBSTITUTE(AM157,"Да",1),SUBSTITUTE(AM157,"Нет",0))</f>
        <v>1</v>
      </c>
      <c r="AO157" s="10" t="s">
        <v>380</v>
      </c>
      <c r="AP157" s="37" t="str">
        <f>IF(AO157="Имеется",SUBSTITUTE(AO157,"Имеется",1),IF(AO157="Нет учреждений, которым доводится мун. задание",SUBSTITUTE(AO157,"Нет учреждений, которым доводится мун. задание",1),SUBSTITUTE(AO157,"Не имеется",0)))</f>
        <v>1</v>
      </c>
      <c r="AQ157" s="23">
        <v>1159.6759999999999</v>
      </c>
      <c r="AR157" s="23">
        <v>1336.0540000000001</v>
      </c>
      <c r="AS157" s="23">
        <v>1065.317</v>
      </c>
      <c r="AT157" s="23">
        <v>2216.6999999999998</v>
      </c>
      <c r="AU157" s="40">
        <f>ROUND(ABS(AT157/((AQ157+AR157+AS157)/3)-1)*100,0)</f>
        <v>87</v>
      </c>
      <c r="AV157" s="37">
        <f>IF(AU157&gt;50,0,IF(AU157&gt;40,1,IF(AU157&gt;30,2,IF(AU157&gt;20,3,IF(AU157&gt;10,4,5)))))</f>
        <v>0</v>
      </c>
      <c r="AW157" s="10" t="s">
        <v>381</v>
      </c>
      <c r="AX157" s="37" t="str">
        <f>IF(AW157="Не имеется",SUBSTITUTE(AW157,"Не имеется",1),SUBSTITUTE(AW157,"Имеется",0))</f>
        <v>1</v>
      </c>
      <c r="AY157" s="8">
        <v>7049.2</v>
      </c>
      <c r="AZ157" s="8">
        <v>0</v>
      </c>
      <c r="BA157" s="8">
        <v>6759.6</v>
      </c>
      <c r="BB157" s="37">
        <f>ROUND((AY157+AZ157)/BA157*100,0)</f>
        <v>104</v>
      </c>
      <c r="BC157" s="37">
        <f>IF(BB157&lt;90,0,IF(BB157&lt;95,1,IF(BB157&lt;100,2,3)))</f>
        <v>3</v>
      </c>
      <c r="BD157" s="7" t="s">
        <v>381</v>
      </c>
      <c r="BE157" s="37" t="str">
        <f>IF(BD157="Не имеется",SUBSTITUTE(BD157,"Не имеется",1),SUBSTITUTE(BD157,"Имеется",0))</f>
        <v>1</v>
      </c>
      <c r="BF157" s="8">
        <v>0</v>
      </c>
      <c r="BG157" s="8">
        <v>2321</v>
      </c>
      <c r="BH157" s="37">
        <f>ROUND(BF157/BG157*100,0)</f>
        <v>0</v>
      </c>
      <c r="BI157" s="37">
        <f>IF(BH157&gt;50,0,IF(BH157&gt;40,1,IF(BH157&gt;30,2,IF(BH157&gt;20,3,IF(BH157&gt;10,4,5)))))</f>
        <v>5</v>
      </c>
      <c r="BJ157" s="23">
        <v>0</v>
      </c>
      <c r="BK157" s="23">
        <v>6693.1</v>
      </c>
      <c r="BL157" s="1">
        <f>ROUND(BJ157/BK157*100,0)</f>
        <v>0</v>
      </c>
      <c r="BM157" s="37">
        <f>IF(BL157&gt;15,0,IF(BL157&gt;12,1,IF(BL157&gt;9,2,IF(BL157&gt;6,3,IF(BL157&gt;3,4,5)))))</f>
        <v>5</v>
      </c>
      <c r="BN157" s="23">
        <v>0</v>
      </c>
      <c r="BO157" s="23">
        <v>947.6</v>
      </c>
      <c r="BP157" s="23">
        <v>211.7</v>
      </c>
      <c r="BQ157" s="23">
        <v>1373.4</v>
      </c>
      <c r="BR157" s="23">
        <v>3602.1</v>
      </c>
      <c r="BS157" s="37">
        <f t="shared" si="199"/>
        <v>0</v>
      </c>
      <c r="BT157" s="37">
        <f>IF(BS157&gt;5,0,IF(BS157&gt;0,1,2))</f>
        <v>2</v>
      </c>
      <c r="BU157" s="10" t="s">
        <v>385</v>
      </c>
      <c r="BV157" s="50" t="str">
        <f>IF(BU157="Осуществляется",SUBSTITUTE(BU157,"Осуществляется",1),SUBSTITUTE(BU157,"Не осуществляется",0))</f>
        <v>0</v>
      </c>
      <c r="BW157" s="10" t="s">
        <v>384</v>
      </c>
      <c r="BX157" s="50" t="str">
        <f>IF(BW157="Осуществляется",SUBSTITUTE(BW157,"Осуществляется",1),SUBSTITUTE(BW157,"Не осуществляется",0))</f>
        <v>1</v>
      </c>
      <c r="BY157" s="10" t="s">
        <v>384</v>
      </c>
      <c r="BZ157" s="50" t="str">
        <f>IF(BY157="Осуществляется",SUBSTITUTE(BY157,"Осуществляется",1),SUBSTITUTE(BY157,"Не осуществляется",0))</f>
        <v>1</v>
      </c>
      <c r="CA157" s="10" t="s">
        <v>384</v>
      </c>
      <c r="CB157" s="50" t="str">
        <f>IF(CA157="Осуществляется",SUBSTITUTE(CA157,"Осуществляется",1),SUBSTITUTE(CA157,"Не осуществляется",0))</f>
        <v>1</v>
      </c>
      <c r="CC157" s="10" t="s">
        <v>385</v>
      </c>
      <c r="CD157" s="50" t="str">
        <f>IF(CC157="Осуществляется",SUBSTITUTE(CC157,"Осуществляется",1),SUBSTITUTE(CC157,"Не осуществляется",0))</f>
        <v>0</v>
      </c>
      <c r="CE157" s="10" t="s">
        <v>422</v>
      </c>
      <c r="CF157" s="50" t="str">
        <f t="shared" si="207"/>
        <v>1</v>
      </c>
      <c r="CG157" s="18">
        <f t="shared" si="206"/>
        <v>37</v>
      </c>
    </row>
    <row r="158" spans="1:86" s="44" customFormat="1" ht="34.15" customHeight="1" x14ac:dyDescent="0.2">
      <c r="A158" s="34">
        <v>146</v>
      </c>
      <c r="B158" s="43" t="s">
        <v>368</v>
      </c>
      <c r="C158" s="23">
        <v>27633.8</v>
      </c>
      <c r="D158" s="23">
        <v>0</v>
      </c>
      <c r="E158" s="23">
        <v>31999.4</v>
      </c>
      <c r="F158" s="23">
        <v>229</v>
      </c>
      <c r="G158" s="37">
        <f t="shared" si="208"/>
        <v>87</v>
      </c>
      <c r="H158" s="37">
        <f t="shared" si="209"/>
        <v>4</v>
      </c>
      <c r="I158" s="9" t="s">
        <v>378</v>
      </c>
      <c r="J158" s="50" t="str">
        <f t="shared" si="210"/>
        <v>1</v>
      </c>
      <c r="K158" s="23">
        <v>19810</v>
      </c>
      <c r="L158" s="23">
        <v>18211.8</v>
      </c>
      <c r="M158" s="37">
        <f t="shared" si="211"/>
        <v>8</v>
      </c>
      <c r="N158" s="37">
        <f t="shared" si="212"/>
        <v>5</v>
      </c>
      <c r="O158" s="8">
        <v>31846</v>
      </c>
      <c r="P158" s="8">
        <v>25459.200000000001</v>
      </c>
      <c r="Q158" s="39">
        <f t="shared" si="213"/>
        <v>25</v>
      </c>
      <c r="R158" s="37">
        <f t="shared" si="214"/>
        <v>2</v>
      </c>
      <c r="S158" s="8">
        <v>0</v>
      </c>
      <c r="T158" s="37">
        <f t="shared" si="215"/>
        <v>1</v>
      </c>
      <c r="U158" s="8" t="s">
        <v>380</v>
      </c>
      <c r="V158" s="37" t="str">
        <f t="shared" si="216"/>
        <v>1</v>
      </c>
      <c r="W158" s="8">
        <v>4585.8</v>
      </c>
      <c r="X158" s="8">
        <v>32757.8</v>
      </c>
      <c r="Y158" s="37">
        <f t="shared" si="217"/>
        <v>14</v>
      </c>
      <c r="Z158" s="37">
        <f t="shared" si="218"/>
        <v>2</v>
      </c>
      <c r="AA158" s="8">
        <v>0</v>
      </c>
      <c r="AB158" s="8">
        <v>32342.1</v>
      </c>
      <c r="AC158" s="38">
        <f t="shared" si="219"/>
        <v>0</v>
      </c>
      <c r="AD158" s="37">
        <f t="shared" si="220"/>
        <v>2</v>
      </c>
      <c r="AE158" s="23">
        <v>0</v>
      </c>
      <c r="AF158" s="37">
        <f t="shared" si="221"/>
        <v>1</v>
      </c>
      <c r="AG158" s="8">
        <v>11710.388000000001</v>
      </c>
      <c r="AH158" s="8">
        <v>18857.099999999999</v>
      </c>
      <c r="AI158" s="8">
        <v>18664.5</v>
      </c>
      <c r="AJ158" s="8">
        <v>19810</v>
      </c>
      <c r="AK158" s="41">
        <f t="shared" si="185"/>
        <v>0</v>
      </c>
      <c r="AL158" s="41">
        <f t="shared" si="222"/>
        <v>3</v>
      </c>
      <c r="AM158" s="10" t="s">
        <v>378</v>
      </c>
      <c r="AN158" s="37" t="str">
        <f t="shared" si="223"/>
        <v>1</v>
      </c>
      <c r="AO158" s="10" t="s">
        <v>380</v>
      </c>
      <c r="AP158" s="37" t="str">
        <f t="shared" si="224"/>
        <v>1</v>
      </c>
      <c r="AQ158" s="23">
        <v>2860.9140000000002</v>
      </c>
      <c r="AR158" s="23">
        <v>4828.2430000000004</v>
      </c>
      <c r="AS158" s="23">
        <v>3700.7840000000001</v>
      </c>
      <c r="AT158" s="23">
        <v>4906.241</v>
      </c>
      <c r="AU158" s="40">
        <f t="shared" si="225"/>
        <v>29</v>
      </c>
      <c r="AV158" s="37">
        <f t="shared" si="226"/>
        <v>3</v>
      </c>
      <c r="AW158" s="10" t="s">
        <v>381</v>
      </c>
      <c r="AX158" s="37" t="str">
        <f t="shared" si="227"/>
        <v>1</v>
      </c>
      <c r="AY158" s="8">
        <v>32987.800000000003</v>
      </c>
      <c r="AZ158" s="8">
        <v>0</v>
      </c>
      <c r="BA158" s="8">
        <v>32342.1</v>
      </c>
      <c r="BB158" s="37">
        <f t="shared" si="228"/>
        <v>102</v>
      </c>
      <c r="BC158" s="37">
        <f t="shared" si="229"/>
        <v>3</v>
      </c>
      <c r="BD158" s="7" t="s">
        <v>381</v>
      </c>
      <c r="BE158" s="37" t="str">
        <f t="shared" si="230"/>
        <v>1</v>
      </c>
      <c r="BF158" s="8">
        <v>0</v>
      </c>
      <c r="BG158" s="8">
        <v>18211.8</v>
      </c>
      <c r="BH158" s="37">
        <f t="shared" si="231"/>
        <v>0</v>
      </c>
      <c r="BI158" s="37">
        <f t="shared" si="232"/>
        <v>5</v>
      </c>
      <c r="BJ158" s="23">
        <v>0</v>
      </c>
      <c r="BK158" s="23">
        <v>32112.1</v>
      </c>
      <c r="BL158" s="1">
        <f t="shared" si="233"/>
        <v>0</v>
      </c>
      <c r="BM158" s="37">
        <f t="shared" si="234"/>
        <v>5</v>
      </c>
      <c r="BN158" s="23">
        <v>0</v>
      </c>
      <c r="BO158" s="23">
        <v>-3520</v>
      </c>
      <c r="BP158" s="23">
        <v>1143.5</v>
      </c>
      <c r="BQ158" s="23">
        <v>21731.8</v>
      </c>
      <c r="BR158" s="23">
        <v>3442.3</v>
      </c>
      <c r="BS158" s="37">
        <f t="shared" si="199"/>
        <v>0</v>
      </c>
      <c r="BT158" s="37">
        <f t="shared" si="235"/>
        <v>2</v>
      </c>
      <c r="BU158" s="10" t="s">
        <v>384</v>
      </c>
      <c r="BV158" s="50" t="str">
        <f t="shared" si="236"/>
        <v>1</v>
      </c>
      <c r="BW158" s="10" t="s">
        <v>384</v>
      </c>
      <c r="BX158" s="50" t="str">
        <f t="shared" si="237"/>
        <v>1</v>
      </c>
      <c r="BY158" s="10" t="s">
        <v>384</v>
      </c>
      <c r="BZ158" s="50" t="str">
        <f t="shared" si="202"/>
        <v>1</v>
      </c>
      <c r="CA158" s="10" t="s">
        <v>384</v>
      </c>
      <c r="CB158" s="50" t="str">
        <f t="shared" si="203"/>
        <v>1</v>
      </c>
      <c r="CC158" s="10" t="s">
        <v>385</v>
      </c>
      <c r="CD158" s="50" t="str">
        <f t="shared" si="238"/>
        <v>0</v>
      </c>
      <c r="CE158" s="10" t="s">
        <v>422</v>
      </c>
      <c r="CF158" s="50" t="str">
        <f t="shared" si="207"/>
        <v>1</v>
      </c>
      <c r="CG158" s="18">
        <f t="shared" si="206"/>
        <v>49</v>
      </c>
    </row>
    <row r="159" spans="1:86" s="44" customFormat="1" ht="34.15" customHeight="1" x14ac:dyDescent="0.2">
      <c r="A159" s="34">
        <v>155</v>
      </c>
      <c r="B159" s="35" t="s">
        <v>287</v>
      </c>
      <c r="C159" s="23">
        <v>400789.83</v>
      </c>
      <c r="D159" s="23">
        <v>4666.97</v>
      </c>
      <c r="E159" s="23">
        <v>402808.63</v>
      </c>
      <c r="F159" s="23">
        <v>4666.97</v>
      </c>
      <c r="G159" s="37">
        <f t="shared" si="172"/>
        <v>99</v>
      </c>
      <c r="H159" s="37">
        <f t="shared" si="173"/>
        <v>5</v>
      </c>
      <c r="I159" s="9" t="s">
        <v>378</v>
      </c>
      <c r="J159" s="50" t="str">
        <f t="shared" si="205"/>
        <v>1</v>
      </c>
      <c r="K159" s="23">
        <v>169706.99</v>
      </c>
      <c r="L159" s="23">
        <v>119754.12</v>
      </c>
      <c r="M159" s="37">
        <f t="shared" si="174"/>
        <v>29</v>
      </c>
      <c r="N159" s="37">
        <f t="shared" si="175"/>
        <v>1</v>
      </c>
      <c r="O159" s="8">
        <v>185299.20000000001</v>
      </c>
      <c r="P159" s="8">
        <v>179524.32</v>
      </c>
      <c r="Q159" s="39">
        <f t="shared" si="176"/>
        <v>3</v>
      </c>
      <c r="R159" s="37">
        <f t="shared" si="177"/>
        <v>5</v>
      </c>
      <c r="S159" s="8">
        <v>0</v>
      </c>
      <c r="T159" s="37">
        <f t="shared" si="178"/>
        <v>1</v>
      </c>
      <c r="U159" s="8" t="s">
        <v>380</v>
      </c>
      <c r="V159" s="37" t="str">
        <f t="shared" si="179"/>
        <v>1</v>
      </c>
      <c r="W159" s="8">
        <v>56217.77</v>
      </c>
      <c r="X159" s="8">
        <v>169120.53</v>
      </c>
      <c r="Y159" s="37">
        <f t="shared" si="180"/>
        <v>33</v>
      </c>
      <c r="Z159" s="37">
        <f t="shared" si="181"/>
        <v>1</v>
      </c>
      <c r="AA159" s="8">
        <v>0</v>
      </c>
      <c r="AB159" s="8">
        <v>362857.96</v>
      </c>
      <c r="AC159" s="38">
        <f t="shared" si="182"/>
        <v>0</v>
      </c>
      <c r="AD159" s="37">
        <f t="shared" si="183"/>
        <v>2</v>
      </c>
      <c r="AE159" s="23">
        <v>0</v>
      </c>
      <c r="AF159" s="37">
        <f t="shared" si="184"/>
        <v>1</v>
      </c>
      <c r="AG159" s="8">
        <v>149591.9</v>
      </c>
      <c r="AH159" s="8">
        <v>179524.32</v>
      </c>
      <c r="AI159" s="8">
        <v>114653.09</v>
      </c>
      <c r="AJ159" s="8">
        <v>213540.32</v>
      </c>
      <c r="AK159" s="41">
        <f t="shared" si="185"/>
        <v>0</v>
      </c>
      <c r="AL159" s="41">
        <f t="shared" si="186"/>
        <v>3</v>
      </c>
      <c r="AM159" s="10" t="s">
        <v>378</v>
      </c>
      <c r="AN159" s="37" t="str">
        <f t="shared" si="187"/>
        <v>1</v>
      </c>
      <c r="AO159" s="10" t="s">
        <v>380</v>
      </c>
      <c r="AP159" s="37" t="str">
        <f t="shared" si="188"/>
        <v>1</v>
      </c>
      <c r="AQ159" s="23">
        <v>34680.230000000003</v>
      </c>
      <c r="AR159" s="23">
        <v>37748.6</v>
      </c>
      <c r="AS159" s="23">
        <v>38021.57</v>
      </c>
      <c r="AT159" s="23">
        <v>39141.480000000003</v>
      </c>
      <c r="AU159" s="40">
        <f t="shared" si="189"/>
        <v>6</v>
      </c>
      <c r="AV159" s="37">
        <f t="shared" si="190"/>
        <v>5</v>
      </c>
      <c r="AW159" s="10" t="s">
        <v>381</v>
      </c>
      <c r="AX159" s="37" t="str">
        <f t="shared" si="191"/>
        <v>1</v>
      </c>
      <c r="AY159" s="8">
        <v>363831.69</v>
      </c>
      <c r="AZ159" s="8">
        <v>0</v>
      </c>
      <c r="BA159" s="8">
        <v>362857.96</v>
      </c>
      <c r="BB159" s="37">
        <f t="shared" si="192"/>
        <v>100</v>
      </c>
      <c r="BC159" s="37">
        <f t="shared" si="193"/>
        <v>3</v>
      </c>
      <c r="BD159" s="7" t="s">
        <v>381</v>
      </c>
      <c r="BE159" s="37" t="str">
        <f t="shared" si="194"/>
        <v>1</v>
      </c>
      <c r="BF159" s="8">
        <v>3611.1</v>
      </c>
      <c r="BG159" s="8">
        <v>63536.35</v>
      </c>
      <c r="BH159" s="37">
        <f t="shared" si="195"/>
        <v>6</v>
      </c>
      <c r="BI159" s="37">
        <f t="shared" si="196"/>
        <v>5</v>
      </c>
      <c r="BJ159" s="23">
        <v>256.39</v>
      </c>
      <c r="BK159" s="23">
        <v>168146.8</v>
      </c>
      <c r="BL159" s="1">
        <f t="shared" si="197"/>
        <v>0</v>
      </c>
      <c r="BM159" s="37">
        <f t="shared" si="198"/>
        <v>5</v>
      </c>
      <c r="BN159" s="23">
        <v>-3333.3300000000163</v>
      </c>
      <c r="BO159" s="23">
        <v>-7693.0299999999988</v>
      </c>
      <c r="BP159" s="23">
        <v>0</v>
      </c>
      <c r="BQ159" s="23">
        <v>0</v>
      </c>
      <c r="BR159" s="23">
        <v>0</v>
      </c>
      <c r="BS159" s="37">
        <f t="shared" si="199"/>
        <v>0</v>
      </c>
      <c r="BT159" s="37">
        <f t="shared" si="200"/>
        <v>2</v>
      </c>
      <c r="BU159" s="10" t="s">
        <v>385</v>
      </c>
      <c r="BV159" s="50" t="str">
        <f t="shared" si="236"/>
        <v>0</v>
      </c>
      <c r="BW159" s="10" t="s">
        <v>384</v>
      </c>
      <c r="BX159" s="50" t="str">
        <f t="shared" si="201"/>
        <v>1</v>
      </c>
      <c r="BY159" s="10" t="s">
        <v>385</v>
      </c>
      <c r="BZ159" s="50" t="str">
        <f t="shared" si="202"/>
        <v>0</v>
      </c>
      <c r="CA159" s="10" t="s">
        <v>385</v>
      </c>
      <c r="CB159" s="50" t="str">
        <f t="shared" si="203"/>
        <v>0</v>
      </c>
      <c r="CC159" s="10" t="s">
        <v>385</v>
      </c>
      <c r="CD159" s="50" t="str">
        <f t="shared" si="204"/>
        <v>0</v>
      </c>
      <c r="CE159" s="10" t="s">
        <v>422</v>
      </c>
      <c r="CF159" s="50" t="str">
        <f t="shared" si="207"/>
        <v>1</v>
      </c>
      <c r="CG159" s="18">
        <f t="shared" si="206"/>
        <v>47</v>
      </c>
      <c r="CH159" s="42"/>
    </row>
    <row r="160" spans="1:86" s="44" customFormat="1" ht="34.15" customHeight="1" x14ac:dyDescent="0.2">
      <c r="A160" s="34">
        <v>156</v>
      </c>
      <c r="B160" s="46" t="s">
        <v>276</v>
      </c>
      <c r="C160" s="23">
        <v>45170.52</v>
      </c>
      <c r="D160" s="23">
        <v>1269.55</v>
      </c>
      <c r="E160" s="23">
        <v>47045.4</v>
      </c>
      <c r="F160" s="23">
        <v>154.55000000000001</v>
      </c>
      <c r="G160" s="37">
        <f t="shared" si="172"/>
        <v>94</v>
      </c>
      <c r="H160" s="37">
        <f t="shared" si="173"/>
        <v>5</v>
      </c>
      <c r="I160" s="9" t="s">
        <v>378</v>
      </c>
      <c r="J160" s="50" t="str">
        <f t="shared" si="205"/>
        <v>1</v>
      </c>
      <c r="K160" s="23">
        <v>25966.3</v>
      </c>
      <c r="L160" s="23">
        <v>32168.94</v>
      </c>
      <c r="M160" s="37">
        <f t="shared" si="174"/>
        <v>24</v>
      </c>
      <c r="N160" s="37">
        <f t="shared" si="175"/>
        <v>2</v>
      </c>
      <c r="O160" s="8">
        <v>46882.05</v>
      </c>
      <c r="P160" s="8">
        <v>41948.05</v>
      </c>
      <c r="Q160" s="39">
        <f t="shared" si="176"/>
        <v>12</v>
      </c>
      <c r="R160" s="37">
        <f t="shared" si="177"/>
        <v>4</v>
      </c>
      <c r="S160" s="8">
        <v>0</v>
      </c>
      <c r="T160" s="37">
        <f t="shared" si="178"/>
        <v>1</v>
      </c>
      <c r="U160" s="8" t="s">
        <v>380</v>
      </c>
      <c r="V160" s="37" t="str">
        <f t="shared" si="179"/>
        <v>1</v>
      </c>
      <c r="W160" s="8">
        <v>8502.7199999999993</v>
      </c>
      <c r="X160" s="8">
        <v>57811.16</v>
      </c>
      <c r="Y160" s="37">
        <f t="shared" si="180"/>
        <v>15</v>
      </c>
      <c r="Z160" s="37">
        <f t="shared" si="181"/>
        <v>2</v>
      </c>
      <c r="AA160" s="8">
        <v>0</v>
      </c>
      <c r="AB160" s="8">
        <v>58883.29</v>
      </c>
      <c r="AC160" s="38">
        <f t="shared" si="182"/>
        <v>0</v>
      </c>
      <c r="AD160" s="37">
        <f t="shared" si="183"/>
        <v>2</v>
      </c>
      <c r="AE160" s="23">
        <v>0</v>
      </c>
      <c r="AF160" s="37">
        <f t="shared" si="184"/>
        <v>1</v>
      </c>
      <c r="AG160" s="8">
        <v>33241.1</v>
      </c>
      <c r="AH160" s="8">
        <v>41948.06</v>
      </c>
      <c r="AI160" s="8">
        <v>32168.94</v>
      </c>
      <c r="AJ160" s="8">
        <v>30848.71</v>
      </c>
      <c r="AK160" s="41">
        <f t="shared" si="185"/>
        <v>0</v>
      </c>
      <c r="AL160" s="41">
        <f t="shared" si="186"/>
        <v>3</v>
      </c>
      <c r="AM160" s="10" t="s">
        <v>378</v>
      </c>
      <c r="AN160" s="37" t="str">
        <f t="shared" si="187"/>
        <v>1</v>
      </c>
      <c r="AO160" s="10" t="s">
        <v>380</v>
      </c>
      <c r="AP160" s="37" t="str">
        <f t="shared" si="188"/>
        <v>1</v>
      </c>
      <c r="AQ160" s="23">
        <v>5981.14</v>
      </c>
      <c r="AR160" s="23">
        <v>5600.91</v>
      </c>
      <c r="AS160" s="23">
        <v>9212.8700000000008</v>
      </c>
      <c r="AT160" s="23">
        <v>21891.81</v>
      </c>
      <c r="AU160" s="40">
        <f t="shared" si="189"/>
        <v>216</v>
      </c>
      <c r="AV160" s="37">
        <f t="shared" si="190"/>
        <v>0</v>
      </c>
      <c r="AW160" s="10" t="s">
        <v>381</v>
      </c>
      <c r="AX160" s="37" t="str">
        <f t="shared" si="191"/>
        <v>1</v>
      </c>
      <c r="AY160" s="8">
        <v>57811.16</v>
      </c>
      <c r="AZ160" s="8">
        <v>1072.0999999999999</v>
      </c>
      <c r="BA160" s="8">
        <v>58883.29</v>
      </c>
      <c r="BB160" s="37">
        <f t="shared" si="192"/>
        <v>100</v>
      </c>
      <c r="BC160" s="37">
        <f t="shared" si="193"/>
        <v>3</v>
      </c>
      <c r="BD160" s="7" t="s">
        <v>381</v>
      </c>
      <c r="BE160" s="37" t="str">
        <f t="shared" si="194"/>
        <v>1</v>
      </c>
      <c r="BF160" s="8">
        <v>0</v>
      </c>
      <c r="BG160" s="8">
        <v>32168.94</v>
      </c>
      <c r="BH160" s="37">
        <f t="shared" si="195"/>
        <v>0</v>
      </c>
      <c r="BI160" s="37">
        <f t="shared" si="196"/>
        <v>5</v>
      </c>
      <c r="BJ160" s="23">
        <v>0</v>
      </c>
      <c r="BK160" s="23">
        <v>58883.29</v>
      </c>
      <c r="BL160" s="1">
        <f t="shared" si="197"/>
        <v>0</v>
      </c>
      <c r="BM160" s="37">
        <f t="shared" si="198"/>
        <v>5</v>
      </c>
      <c r="BN160" s="23">
        <v>0</v>
      </c>
      <c r="BO160" s="23">
        <v>6704.98</v>
      </c>
      <c r="BP160" s="23">
        <v>813.20999999999913</v>
      </c>
      <c r="BQ160" s="23">
        <v>813.20999999999913</v>
      </c>
      <c r="BR160" s="23">
        <v>7689.51</v>
      </c>
      <c r="BS160" s="37">
        <f t="shared" si="199"/>
        <v>0</v>
      </c>
      <c r="BT160" s="37">
        <f t="shared" si="200"/>
        <v>2</v>
      </c>
      <c r="BU160" s="10" t="s">
        <v>385</v>
      </c>
      <c r="BV160" s="50" t="str">
        <f t="shared" si="236"/>
        <v>0</v>
      </c>
      <c r="BW160" s="10" t="s">
        <v>384</v>
      </c>
      <c r="BX160" s="50" t="str">
        <f t="shared" si="201"/>
        <v>1</v>
      </c>
      <c r="BY160" s="10" t="s">
        <v>385</v>
      </c>
      <c r="BZ160" s="50" t="str">
        <f t="shared" si="202"/>
        <v>0</v>
      </c>
      <c r="CA160" s="10" t="s">
        <v>385</v>
      </c>
      <c r="CB160" s="50" t="str">
        <f t="shared" si="203"/>
        <v>0</v>
      </c>
      <c r="CC160" s="10" t="s">
        <v>385</v>
      </c>
      <c r="CD160" s="50" t="str">
        <f t="shared" si="204"/>
        <v>0</v>
      </c>
      <c r="CE160" s="10" t="s">
        <v>422</v>
      </c>
      <c r="CF160" s="50" t="str">
        <f t="shared" si="207"/>
        <v>1</v>
      </c>
      <c r="CG160" s="18">
        <f t="shared" si="206"/>
        <v>43</v>
      </c>
    </row>
    <row r="161" spans="1:86" s="44" customFormat="1" ht="34.15" customHeight="1" x14ac:dyDescent="0.2">
      <c r="A161" s="34">
        <v>164</v>
      </c>
      <c r="B161" s="46" t="s">
        <v>277</v>
      </c>
      <c r="C161" s="23">
        <v>3467.44</v>
      </c>
      <c r="D161" s="23">
        <v>3.02</v>
      </c>
      <c r="E161" s="23">
        <v>3507.72</v>
      </c>
      <c r="F161" s="23">
        <v>3.03</v>
      </c>
      <c r="G161" s="37">
        <f>ROUND((C161-D161)/(E161-F161)*100,0)</f>
        <v>99</v>
      </c>
      <c r="H161" s="37">
        <f>IF(G161&lt;51,0,IF(G161&lt;61,1,IF(G161&lt;71,2,IF(G161&lt;81,3,IF(G161&lt;90,4,5)))))</f>
        <v>5</v>
      </c>
      <c r="I161" s="9" t="s">
        <v>378</v>
      </c>
      <c r="J161" s="50" t="str">
        <f>IF(I161="Да",SUBSTITUTE(I161,"Да",1),SUBSTITUTE(I161,"Нет",0))</f>
        <v>1</v>
      </c>
      <c r="K161" s="23">
        <v>1852.91</v>
      </c>
      <c r="L161" s="23">
        <v>3553.34</v>
      </c>
      <c r="M161" s="37">
        <f>ROUND(ABS(L161-K161)/K161*100,0)</f>
        <v>92</v>
      </c>
      <c r="N161" s="37">
        <f>IF(M161&gt;30,0,IF(M161&gt;25,1,IF(M161&gt;20,2,IF(M161&gt;15,3,IF(M161&gt;10,4,5)))))</f>
        <v>0</v>
      </c>
      <c r="O161" s="8">
        <v>3738.62</v>
      </c>
      <c r="P161" s="8">
        <v>2333.52</v>
      </c>
      <c r="Q161" s="39">
        <f>ROUND(ABS(O161-P161)/P161*100,0)</f>
        <v>60</v>
      </c>
      <c r="R161" s="37">
        <f>IF(Q161&gt;30,0,IF(Q161&gt;25,1,IF(Q161&gt;20,2,IF(Q161&gt;15,3,IF(Q161&gt;10,4,5)))))</f>
        <v>0</v>
      </c>
      <c r="S161" s="8">
        <v>0</v>
      </c>
      <c r="T161" s="37">
        <f>IF(S161&gt;0,0,1)</f>
        <v>1</v>
      </c>
      <c r="U161" s="8" t="s">
        <v>380</v>
      </c>
      <c r="V161" s="37" t="str">
        <f>IF(U161="Имеется",SUBSTITUTE(U161,"Имеется",1),SUBSTITUTE(U161,"Не имеется",0))</f>
        <v>1</v>
      </c>
      <c r="W161" s="8">
        <v>42.66</v>
      </c>
      <c r="X161" s="8">
        <v>3937.34</v>
      </c>
      <c r="Y161" s="37">
        <f>ROUND(W161/X161*100,0)</f>
        <v>1</v>
      </c>
      <c r="Z161" s="37">
        <f>IF(Y161&gt;50,0,IF(Y161&gt;20,1,IF(Y161&gt;5,2,3)))</f>
        <v>3</v>
      </c>
      <c r="AA161" s="8">
        <v>0</v>
      </c>
      <c r="AB161" s="8">
        <v>2411.9</v>
      </c>
      <c r="AC161" s="38">
        <f>ROUND(AA161/AB161*100,1)</f>
        <v>0</v>
      </c>
      <c r="AD161" s="37">
        <f>IF(AC161=0,2,IF(AC161&gt;0.1,0,1))</f>
        <v>2</v>
      </c>
      <c r="AE161" s="23">
        <v>0</v>
      </c>
      <c r="AF161" s="37">
        <f>IF(AE161=0,1,0)</f>
        <v>1</v>
      </c>
      <c r="AG161" s="8">
        <v>2356.27</v>
      </c>
      <c r="AH161" s="8">
        <v>2290.85</v>
      </c>
      <c r="AI161" s="8">
        <v>3553.34</v>
      </c>
      <c r="AJ161" s="8">
        <v>1852.91</v>
      </c>
      <c r="AK161" s="41">
        <f>ROUND(IF(AG161&lt;AH161,0,IF((AG161-AH161)&lt;(AI161-AJ161),0,((AG161-AH161)-(AI161-AJ161))/AG161*100)),0)</f>
        <v>0</v>
      </c>
      <c r="AL161" s="41">
        <f>IF(AK161&gt;5,0,IF(AK161&gt;3,1,IF(AK161&gt;0,2,3)))</f>
        <v>3</v>
      </c>
      <c r="AM161" s="10" t="s">
        <v>378</v>
      </c>
      <c r="AN161" s="37" t="str">
        <f>IF(AM161="Да",SUBSTITUTE(AM161,"Да",1),SUBSTITUTE(AM161,"Нет",0))</f>
        <v>1</v>
      </c>
      <c r="AO161" s="10" t="s">
        <v>380</v>
      </c>
      <c r="AP161" s="37" t="str">
        <f>IF(AO161="Имеется",SUBSTITUTE(AO161,"Имеется",1),IF(AO161="Нет учреждений, которым доводится мун. задание",SUBSTITUTE(AO161,"Нет учреждений, которым доводится мун. задание",1),SUBSTITUTE(AO161,"Не имеется",0)))</f>
        <v>1</v>
      </c>
      <c r="AQ161" s="23">
        <v>588.92999999999995</v>
      </c>
      <c r="AR161" s="23">
        <v>594.07000000000005</v>
      </c>
      <c r="AS161" s="23">
        <v>581.52</v>
      </c>
      <c r="AT161" s="23">
        <v>647.36</v>
      </c>
      <c r="AU161" s="40">
        <f>ROUND(ABS(AT161/((AQ161+AR161+AS161)/3)-1)*100,0)</f>
        <v>10</v>
      </c>
      <c r="AV161" s="37">
        <f>IF(AU161&gt;50,0,IF(AU161&gt;40,1,IF(AU161&gt;30,2,IF(AU161&gt;20,3,IF(AU161&gt;10,4,5)))))</f>
        <v>5</v>
      </c>
      <c r="AW161" s="10" t="s">
        <v>381</v>
      </c>
      <c r="AX161" s="37" t="str">
        <f>IF(AW161="Не имеется",SUBSTITUTE(AW161,"Не имеется",1),SUBSTITUTE(AW161,"Имеется",0))</f>
        <v>1</v>
      </c>
      <c r="AY161" s="8">
        <v>3950.31</v>
      </c>
      <c r="AZ161" s="8">
        <v>0</v>
      </c>
      <c r="BA161" s="8">
        <v>2411.9</v>
      </c>
      <c r="BB161" s="37">
        <f>ROUND((AY161+AZ161)/BA161*100,0)</f>
        <v>164</v>
      </c>
      <c r="BC161" s="37">
        <f>IF(BB161&lt;90,0,IF(BB161&lt;95,1,IF(BB161&lt;100,2,3)))</f>
        <v>3</v>
      </c>
      <c r="BD161" s="7" t="s">
        <v>381</v>
      </c>
      <c r="BE161" s="37" t="str">
        <f>IF(BD161="Не имеется",SUBSTITUTE(BD161,"Не имеется",1),SUBSTITUTE(BD161,"Имеется",0))</f>
        <v>1</v>
      </c>
      <c r="BF161" s="8">
        <v>0</v>
      </c>
      <c r="BG161" s="8">
        <v>3553.34</v>
      </c>
      <c r="BH161" s="37">
        <f>ROUND(BF161/BG161*100,0)</f>
        <v>0</v>
      </c>
      <c r="BI161" s="37">
        <f>IF(BH161&gt;50,0,IF(BH161&gt;40,1,IF(BH161&gt;30,2,IF(BH161&gt;20,3,IF(BH161&gt;10,4,5)))))</f>
        <v>5</v>
      </c>
      <c r="BJ161" s="23">
        <v>0</v>
      </c>
      <c r="BK161" s="23">
        <v>2398.9299999999998</v>
      </c>
      <c r="BL161" s="1">
        <f>ROUND(BJ161/BK161*100,0)</f>
        <v>0</v>
      </c>
      <c r="BM161" s="37">
        <f>IF(BL161&gt;15,0,IF(BL161&gt;12,1,IF(BL161&gt;9,2,IF(BL161&gt;6,3,IF(BL161&gt;3,4,5)))))</f>
        <v>5</v>
      </c>
      <c r="BN161" s="23">
        <v>0</v>
      </c>
      <c r="BO161" s="23">
        <v>1059.81</v>
      </c>
      <c r="BP161" s="23">
        <v>-225.79999999999998</v>
      </c>
      <c r="BQ161" s="23">
        <v>-225.79999999999998</v>
      </c>
      <c r="BR161" s="23">
        <v>268.45999999999998</v>
      </c>
      <c r="BS161" s="37">
        <f t="shared" si="199"/>
        <v>0</v>
      </c>
      <c r="BT161" s="37">
        <f>IF(BS161&gt;5,0,IF(BS161&gt;0,1,2))</f>
        <v>2</v>
      </c>
      <c r="BU161" s="10" t="s">
        <v>385</v>
      </c>
      <c r="BV161" s="50" t="str">
        <f>IF(BU161="Осуществляется",SUBSTITUTE(BU161,"Осуществляется",1),SUBSTITUTE(BU161,"Не осуществляется",0))</f>
        <v>0</v>
      </c>
      <c r="BW161" s="10" t="s">
        <v>384</v>
      </c>
      <c r="BX161" s="50" t="str">
        <f>IF(BW161="Осуществляется",SUBSTITUTE(BW161,"Осуществляется",1),SUBSTITUTE(BW161,"Не осуществляется",0))</f>
        <v>1</v>
      </c>
      <c r="BY161" s="10" t="s">
        <v>385</v>
      </c>
      <c r="BZ161" s="50" t="str">
        <f>IF(BY161="Осуществляется",SUBSTITUTE(BY161,"Осуществляется",1),SUBSTITUTE(BY161,"Не осуществляется",0))</f>
        <v>0</v>
      </c>
      <c r="CA161" s="10" t="s">
        <v>385</v>
      </c>
      <c r="CB161" s="50" t="str">
        <f>IF(CA161="Осуществляется",SUBSTITUTE(CA161,"Осуществляется",1),SUBSTITUTE(CA161,"Не осуществляется",0))</f>
        <v>0</v>
      </c>
      <c r="CC161" s="10" t="s">
        <v>385</v>
      </c>
      <c r="CD161" s="50" t="str">
        <f>IF(CC161="Осуществляется",SUBSTITUTE(CC161,"Осуществляется",1),SUBSTITUTE(CC161,"Не осуществляется",0))</f>
        <v>0</v>
      </c>
      <c r="CE161" s="10" t="s">
        <v>422</v>
      </c>
      <c r="CF161" s="50" t="str">
        <f t="shared" si="207"/>
        <v>1</v>
      </c>
      <c r="CG161" s="18">
        <f t="shared" si="206"/>
        <v>43</v>
      </c>
    </row>
    <row r="162" spans="1:86" s="44" customFormat="1" ht="34.15" customHeight="1" x14ac:dyDescent="0.2">
      <c r="A162" s="34">
        <v>157</v>
      </c>
      <c r="B162" s="46" t="s">
        <v>285</v>
      </c>
      <c r="C162" s="23">
        <v>2562.86</v>
      </c>
      <c r="D162" s="23">
        <v>2.79</v>
      </c>
      <c r="E162" s="23">
        <v>2589.71</v>
      </c>
      <c r="F162" s="23">
        <v>2.79</v>
      </c>
      <c r="G162" s="37">
        <f t="shared" si="172"/>
        <v>99</v>
      </c>
      <c r="H162" s="37">
        <f t="shared" si="173"/>
        <v>5</v>
      </c>
      <c r="I162" s="9" t="s">
        <v>378</v>
      </c>
      <c r="J162" s="50" t="str">
        <f t="shared" si="205"/>
        <v>1</v>
      </c>
      <c r="K162" s="23">
        <v>1176.7</v>
      </c>
      <c r="L162" s="23">
        <v>1606.83</v>
      </c>
      <c r="M162" s="37">
        <f t="shared" si="174"/>
        <v>37</v>
      </c>
      <c r="N162" s="37">
        <f t="shared" si="175"/>
        <v>0</v>
      </c>
      <c r="O162" s="8">
        <v>3091.41</v>
      </c>
      <c r="P162" s="8">
        <v>1941.58</v>
      </c>
      <c r="Q162" s="39">
        <f t="shared" si="176"/>
        <v>59</v>
      </c>
      <c r="R162" s="37">
        <f t="shared" si="177"/>
        <v>0</v>
      </c>
      <c r="S162" s="8">
        <v>0</v>
      </c>
      <c r="T162" s="37">
        <f t="shared" si="178"/>
        <v>1</v>
      </c>
      <c r="U162" s="8" t="s">
        <v>380</v>
      </c>
      <c r="V162" s="37" t="str">
        <f t="shared" si="179"/>
        <v>1</v>
      </c>
      <c r="W162" s="8">
        <v>208.6</v>
      </c>
      <c r="X162" s="8">
        <v>2122.6799999999998</v>
      </c>
      <c r="Y162" s="37">
        <f t="shared" si="180"/>
        <v>10</v>
      </c>
      <c r="Z162" s="37">
        <f t="shared" si="181"/>
        <v>2</v>
      </c>
      <c r="AA162" s="8">
        <v>0</v>
      </c>
      <c r="AB162" s="8">
        <v>1637.06</v>
      </c>
      <c r="AC162" s="38">
        <f t="shared" si="182"/>
        <v>0</v>
      </c>
      <c r="AD162" s="37">
        <f t="shared" si="183"/>
        <v>2</v>
      </c>
      <c r="AE162" s="23">
        <v>0</v>
      </c>
      <c r="AF162" s="37">
        <f t="shared" si="184"/>
        <v>1</v>
      </c>
      <c r="AG162" s="8">
        <v>1423.13</v>
      </c>
      <c r="AH162" s="8">
        <v>1732.97</v>
      </c>
      <c r="AI162" s="8">
        <v>1606.83</v>
      </c>
      <c r="AJ162" s="8">
        <v>1176.7</v>
      </c>
      <c r="AK162" s="41">
        <f t="shared" si="185"/>
        <v>0</v>
      </c>
      <c r="AL162" s="41">
        <f t="shared" si="186"/>
        <v>3</v>
      </c>
      <c r="AM162" s="10" t="s">
        <v>378</v>
      </c>
      <c r="AN162" s="37" t="str">
        <f t="shared" si="187"/>
        <v>1</v>
      </c>
      <c r="AO162" s="10" t="s">
        <v>380</v>
      </c>
      <c r="AP162" s="37" t="str">
        <f t="shared" si="188"/>
        <v>1</v>
      </c>
      <c r="AQ162" s="23">
        <v>496.54</v>
      </c>
      <c r="AR162" s="23">
        <v>365.74</v>
      </c>
      <c r="AS162" s="23">
        <v>212.98</v>
      </c>
      <c r="AT162" s="23">
        <v>561.78</v>
      </c>
      <c r="AU162" s="40">
        <f t="shared" si="189"/>
        <v>57</v>
      </c>
      <c r="AV162" s="37">
        <f t="shared" si="190"/>
        <v>0</v>
      </c>
      <c r="AW162" s="10" t="s">
        <v>381</v>
      </c>
      <c r="AX162" s="37" t="str">
        <f t="shared" si="191"/>
        <v>1</v>
      </c>
      <c r="AY162" s="8">
        <v>2128.02</v>
      </c>
      <c r="AZ162" s="8">
        <v>0</v>
      </c>
      <c r="BA162" s="8">
        <v>1637.06</v>
      </c>
      <c r="BB162" s="37">
        <f t="shared" si="192"/>
        <v>130</v>
      </c>
      <c r="BC162" s="37">
        <f t="shared" si="193"/>
        <v>3</v>
      </c>
      <c r="BD162" s="7" t="s">
        <v>381</v>
      </c>
      <c r="BE162" s="37" t="str">
        <f t="shared" si="194"/>
        <v>1</v>
      </c>
      <c r="BF162" s="8">
        <v>0</v>
      </c>
      <c r="BG162" s="8">
        <v>1606.83</v>
      </c>
      <c r="BH162" s="37">
        <f t="shared" si="195"/>
        <v>0</v>
      </c>
      <c r="BI162" s="37">
        <f t="shared" si="196"/>
        <v>5</v>
      </c>
      <c r="BJ162" s="23">
        <v>0</v>
      </c>
      <c r="BK162" s="23">
        <v>1631.73</v>
      </c>
      <c r="BL162" s="1">
        <f t="shared" si="197"/>
        <v>0</v>
      </c>
      <c r="BM162" s="37">
        <f t="shared" si="198"/>
        <v>5</v>
      </c>
      <c r="BN162" s="23">
        <v>0</v>
      </c>
      <c r="BO162" s="23">
        <v>389.33999999999992</v>
      </c>
      <c r="BP162" s="23">
        <v>106.97999999999999</v>
      </c>
      <c r="BQ162" s="23">
        <v>106.97999999999999</v>
      </c>
      <c r="BR162" s="23">
        <v>101.62</v>
      </c>
      <c r="BS162" s="37">
        <f t="shared" si="199"/>
        <v>0</v>
      </c>
      <c r="BT162" s="37">
        <f t="shared" si="200"/>
        <v>2</v>
      </c>
      <c r="BU162" s="10" t="s">
        <v>385</v>
      </c>
      <c r="BV162" s="50" t="str">
        <f t="shared" si="236"/>
        <v>0</v>
      </c>
      <c r="BW162" s="10" t="s">
        <v>384</v>
      </c>
      <c r="BX162" s="50" t="str">
        <f t="shared" si="201"/>
        <v>1</v>
      </c>
      <c r="BY162" s="10" t="s">
        <v>385</v>
      </c>
      <c r="BZ162" s="50" t="str">
        <f t="shared" si="202"/>
        <v>0</v>
      </c>
      <c r="CA162" s="10" t="s">
        <v>385</v>
      </c>
      <c r="CB162" s="50" t="str">
        <f t="shared" si="203"/>
        <v>0</v>
      </c>
      <c r="CC162" s="10" t="s">
        <v>385</v>
      </c>
      <c r="CD162" s="50" t="str">
        <f t="shared" si="204"/>
        <v>0</v>
      </c>
      <c r="CE162" s="10" t="s">
        <v>422</v>
      </c>
      <c r="CF162" s="50" t="str">
        <f t="shared" si="207"/>
        <v>1</v>
      </c>
      <c r="CG162" s="18">
        <f t="shared" si="206"/>
        <v>37</v>
      </c>
    </row>
    <row r="163" spans="1:86" s="44" customFormat="1" ht="34.15" customHeight="1" x14ac:dyDescent="0.2">
      <c r="A163" s="34">
        <v>158</v>
      </c>
      <c r="B163" s="46" t="s">
        <v>283</v>
      </c>
      <c r="C163" s="23">
        <v>2169.04</v>
      </c>
      <c r="D163" s="23">
        <v>2.3199999999999998</v>
      </c>
      <c r="E163" s="23">
        <v>2195.89</v>
      </c>
      <c r="F163" s="23">
        <v>2.33</v>
      </c>
      <c r="G163" s="37">
        <f t="shared" si="172"/>
        <v>99</v>
      </c>
      <c r="H163" s="37">
        <f t="shared" si="173"/>
        <v>5</v>
      </c>
      <c r="I163" s="9" t="s">
        <v>378</v>
      </c>
      <c r="J163" s="50" t="str">
        <f t="shared" si="205"/>
        <v>1</v>
      </c>
      <c r="K163" s="23">
        <v>772.65</v>
      </c>
      <c r="L163" s="23">
        <v>1401.09</v>
      </c>
      <c r="M163" s="37">
        <f t="shared" si="174"/>
        <v>81</v>
      </c>
      <c r="N163" s="37">
        <f t="shared" si="175"/>
        <v>0</v>
      </c>
      <c r="O163" s="8">
        <v>2672.75</v>
      </c>
      <c r="P163" s="8">
        <v>3308.07</v>
      </c>
      <c r="Q163" s="39">
        <f t="shared" si="176"/>
        <v>19</v>
      </c>
      <c r="R163" s="37">
        <f t="shared" si="177"/>
        <v>3</v>
      </c>
      <c r="S163" s="8">
        <v>0</v>
      </c>
      <c r="T163" s="37">
        <f t="shared" si="178"/>
        <v>1</v>
      </c>
      <c r="U163" s="8" t="s">
        <v>380</v>
      </c>
      <c r="V163" s="37" t="str">
        <f t="shared" si="179"/>
        <v>1</v>
      </c>
      <c r="W163" s="8">
        <v>1146.58</v>
      </c>
      <c r="X163" s="8">
        <v>2747.25</v>
      </c>
      <c r="Y163" s="37">
        <f t="shared" si="180"/>
        <v>42</v>
      </c>
      <c r="Z163" s="37">
        <f t="shared" si="181"/>
        <v>1</v>
      </c>
      <c r="AA163" s="8">
        <v>0</v>
      </c>
      <c r="AB163" s="8">
        <v>2792.18</v>
      </c>
      <c r="AC163" s="38">
        <f t="shared" si="182"/>
        <v>0</v>
      </c>
      <c r="AD163" s="37">
        <f t="shared" si="183"/>
        <v>2</v>
      </c>
      <c r="AE163" s="23">
        <v>0</v>
      </c>
      <c r="AF163" s="37">
        <f t="shared" si="184"/>
        <v>1</v>
      </c>
      <c r="AG163" s="8">
        <v>1636.73</v>
      </c>
      <c r="AH163" s="8">
        <v>2161.4899999999998</v>
      </c>
      <c r="AI163" s="8">
        <v>1401.09</v>
      </c>
      <c r="AJ163" s="8">
        <v>772.65</v>
      </c>
      <c r="AK163" s="41">
        <f t="shared" si="185"/>
        <v>0</v>
      </c>
      <c r="AL163" s="41">
        <f t="shared" si="186"/>
        <v>3</v>
      </c>
      <c r="AM163" s="10" t="s">
        <v>378</v>
      </c>
      <c r="AN163" s="37" t="str">
        <f t="shared" si="187"/>
        <v>1</v>
      </c>
      <c r="AO163" s="10" t="s">
        <v>380</v>
      </c>
      <c r="AP163" s="37" t="str">
        <f t="shared" si="188"/>
        <v>1</v>
      </c>
      <c r="AQ163" s="23">
        <v>990.34</v>
      </c>
      <c r="AR163" s="23">
        <v>662.99</v>
      </c>
      <c r="AS163" s="23">
        <v>454.1</v>
      </c>
      <c r="AT163" s="23">
        <v>684.73</v>
      </c>
      <c r="AU163" s="40">
        <f t="shared" si="189"/>
        <v>3</v>
      </c>
      <c r="AV163" s="37">
        <f t="shared" si="190"/>
        <v>5</v>
      </c>
      <c r="AW163" s="10" t="s">
        <v>381</v>
      </c>
      <c r="AX163" s="37" t="str">
        <f t="shared" si="191"/>
        <v>1</v>
      </c>
      <c r="AY163" s="8">
        <v>2756.13</v>
      </c>
      <c r="AZ163" s="8">
        <v>36.049999999999997</v>
      </c>
      <c r="BA163" s="8">
        <v>2792.18</v>
      </c>
      <c r="BB163" s="37">
        <f t="shared" si="192"/>
        <v>100</v>
      </c>
      <c r="BC163" s="37">
        <f t="shared" si="193"/>
        <v>3</v>
      </c>
      <c r="BD163" s="7" t="s">
        <v>381</v>
      </c>
      <c r="BE163" s="37" t="str">
        <f t="shared" si="194"/>
        <v>1</v>
      </c>
      <c r="BF163" s="8">
        <v>0</v>
      </c>
      <c r="BG163" s="8">
        <v>1401.09</v>
      </c>
      <c r="BH163" s="37">
        <f t="shared" si="195"/>
        <v>0</v>
      </c>
      <c r="BI163" s="37">
        <f t="shared" si="196"/>
        <v>5</v>
      </c>
      <c r="BJ163" s="23">
        <v>0</v>
      </c>
      <c r="BK163" s="23">
        <v>2783.3</v>
      </c>
      <c r="BL163" s="1">
        <f t="shared" si="197"/>
        <v>0</v>
      </c>
      <c r="BM163" s="37">
        <f t="shared" si="198"/>
        <v>5</v>
      </c>
      <c r="BN163" s="23">
        <v>0</v>
      </c>
      <c r="BO163" s="23">
        <v>544.1099999999999</v>
      </c>
      <c r="BP163" s="23">
        <v>954.61999999999989</v>
      </c>
      <c r="BQ163" s="23">
        <v>954.61999999999989</v>
      </c>
      <c r="BR163" s="23">
        <v>191.96</v>
      </c>
      <c r="BS163" s="37">
        <f t="shared" si="199"/>
        <v>0</v>
      </c>
      <c r="BT163" s="37">
        <f t="shared" si="200"/>
        <v>2</v>
      </c>
      <c r="BU163" s="10" t="s">
        <v>384</v>
      </c>
      <c r="BV163" s="50" t="str">
        <f t="shared" si="236"/>
        <v>1</v>
      </c>
      <c r="BW163" s="10" t="s">
        <v>384</v>
      </c>
      <c r="BX163" s="50" t="str">
        <f t="shared" si="201"/>
        <v>1</v>
      </c>
      <c r="BY163" s="10" t="s">
        <v>385</v>
      </c>
      <c r="BZ163" s="50" t="str">
        <f t="shared" si="202"/>
        <v>0</v>
      </c>
      <c r="CA163" s="10" t="s">
        <v>385</v>
      </c>
      <c r="CB163" s="50" t="str">
        <f t="shared" si="203"/>
        <v>0</v>
      </c>
      <c r="CC163" s="10" t="s">
        <v>385</v>
      </c>
      <c r="CD163" s="50" t="str">
        <f t="shared" si="204"/>
        <v>0</v>
      </c>
      <c r="CE163" s="10" t="s">
        <v>422</v>
      </c>
      <c r="CF163" s="50" t="str">
        <f t="shared" si="207"/>
        <v>1</v>
      </c>
      <c r="CG163" s="18">
        <f t="shared" si="206"/>
        <v>45</v>
      </c>
    </row>
    <row r="164" spans="1:86" s="44" customFormat="1" ht="34.15" customHeight="1" x14ac:dyDescent="0.2">
      <c r="A164" s="34">
        <v>159</v>
      </c>
      <c r="B164" s="46" t="s">
        <v>278</v>
      </c>
      <c r="C164" s="23">
        <v>2175.34</v>
      </c>
      <c r="D164" s="23">
        <v>2.09</v>
      </c>
      <c r="E164" s="23">
        <v>2202.19</v>
      </c>
      <c r="F164" s="23">
        <v>2.1</v>
      </c>
      <c r="G164" s="37">
        <f t="shared" si="172"/>
        <v>99</v>
      </c>
      <c r="H164" s="37">
        <f t="shared" si="173"/>
        <v>5</v>
      </c>
      <c r="I164" s="9" t="s">
        <v>378</v>
      </c>
      <c r="J164" s="50" t="str">
        <f t="shared" si="205"/>
        <v>1</v>
      </c>
      <c r="K164" s="23">
        <v>473.01</v>
      </c>
      <c r="L164" s="23">
        <v>804</v>
      </c>
      <c r="M164" s="37">
        <f t="shared" si="174"/>
        <v>70</v>
      </c>
      <c r="N164" s="37">
        <f t="shared" si="175"/>
        <v>0</v>
      </c>
      <c r="O164" s="8">
        <v>2816.51</v>
      </c>
      <c r="P164" s="8">
        <v>2219.9499999999998</v>
      </c>
      <c r="Q164" s="39">
        <f t="shared" si="176"/>
        <v>27</v>
      </c>
      <c r="R164" s="37">
        <f t="shared" si="177"/>
        <v>1</v>
      </c>
      <c r="S164" s="8">
        <v>0</v>
      </c>
      <c r="T164" s="37">
        <f t="shared" si="178"/>
        <v>1</v>
      </c>
      <c r="U164" s="8" t="s">
        <v>380</v>
      </c>
      <c r="V164" s="37" t="str">
        <f t="shared" si="179"/>
        <v>1</v>
      </c>
      <c r="W164" s="8">
        <v>749.82</v>
      </c>
      <c r="X164" s="8">
        <v>1703.4</v>
      </c>
      <c r="Y164" s="37">
        <f t="shared" si="180"/>
        <v>44</v>
      </c>
      <c r="Z164" s="37">
        <f t="shared" si="181"/>
        <v>1</v>
      </c>
      <c r="AA164" s="8">
        <v>0</v>
      </c>
      <c r="AB164" s="8">
        <v>1512.9</v>
      </c>
      <c r="AC164" s="38">
        <f t="shared" si="182"/>
        <v>0</v>
      </c>
      <c r="AD164" s="37">
        <f t="shared" si="183"/>
        <v>2</v>
      </c>
      <c r="AE164" s="23">
        <v>0</v>
      </c>
      <c r="AF164" s="37">
        <f t="shared" si="184"/>
        <v>1</v>
      </c>
      <c r="AG164" s="8">
        <v>756.52</v>
      </c>
      <c r="AH164" s="8">
        <v>1467.13</v>
      </c>
      <c r="AI164" s="8">
        <v>804</v>
      </c>
      <c r="AJ164" s="8">
        <v>473.01</v>
      </c>
      <c r="AK164" s="41">
        <f t="shared" si="185"/>
        <v>0</v>
      </c>
      <c r="AL164" s="41">
        <f t="shared" si="186"/>
        <v>3</v>
      </c>
      <c r="AM164" s="10" t="s">
        <v>378</v>
      </c>
      <c r="AN164" s="37" t="str">
        <f t="shared" si="187"/>
        <v>1</v>
      </c>
      <c r="AO164" s="10" t="s">
        <v>380</v>
      </c>
      <c r="AP164" s="37" t="str">
        <f t="shared" si="188"/>
        <v>1</v>
      </c>
      <c r="AQ164" s="23">
        <v>389.65</v>
      </c>
      <c r="AR164" s="23">
        <v>343.11</v>
      </c>
      <c r="AS164" s="23">
        <v>380.31</v>
      </c>
      <c r="AT164" s="23">
        <v>399.82</v>
      </c>
      <c r="AU164" s="40">
        <f t="shared" si="189"/>
        <v>8</v>
      </c>
      <c r="AV164" s="37">
        <f t="shared" si="190"/>
        <v>5</v>
      </c>
      <c r="AW164" s="10" t="s">
        <v>381</v>
      </c>
      <c r="AX164" s="37" t="str">
        <f t="shared" si="191"/>
        <v>1</v>
      </c>
      <c r="AY164" s="8">
        <v>1709.96</v>
      </c>
      <c r="AZ164" s="8">
        <v>0</v>
      </c>
      <c r="BA164" s="8">
        <v>1512.9</v>
      </c>
      <c r="BB164" s="37">
        <f t="shared" si="192"/>
        <v>113</v>
      </c>
      <c r="BC164" s="37">
        <f t="shared" si="193"/>
        <v>3</v>
      </c>
      <c r="BD164" s="7" t="s">
        <v>381</v>
      </c>
      <c r="BE164" s="37" t="str">
        <f t="shared" si="194"/>
        <v>1</v>
      </c>
      <c r="BF164" s="8">
        <v>0</v>
      </c>
      <c r="BG164" s="8">
        <v>804</v>
      </c>
      <c r="BH164" s="37">
        <f t="shared" si="195"/>
        <v>0</v>
      </c>
      <c r="BI164" s="37">
        <f t="shared" si="196"/>
        <v>5</v>
      </c>
      <c r="BJ164" s="23">
        <v>0</v>
      </c>
      <c r="BK164" s="23">
        <v>1506.34</v>
      </c>
      <c r="BL164" s="1">
        <f t="shared" si="197"/>
        <v>0</v>
      </c>
      <c r="BM164" s="37">
        <f t="shared" si="198"/>
        <v>5</v>
      </c>
      <c r="BN164" s="23">
        <v>0</v>
      </c>
      <c r="BO164" s="23">
        <v>225.14999999999998</v>
      </c>
      <c r="BP164" s="23">
        <v>357.13000000000005</v>
      </c>
      <c r="BQ164" s="23">
        <v>357.13000000000005</v>
      </c>
      <c r="BR164" s="23">
        <v>392.69</v>
      </c>
      <c r="BS164" s="37">
        <f t="shared" si="199"/>
        <v>0</v>
      </c>
      <c r="BT164" s="37">
        <f t="shared" si="200"/>
        <v>2</v>
      </c>
      <c r="BU164" s="10" t="s">
        <v>385</v>
      </c>
      <c r="BV164" s="50" t="str">
        <f t="shared" si="236"/>
        <v>0</v>
      </c>
      <c r="BW164" s="10" t="s">
        <v>384</v>
      </c>
      <c r="BX164" s="50" t="str">
        <f t="shared" si="201"/>
        <v>1</v>
      </c>
      <c r="BY164" s="10" t="s">
        <v>385</v>
      </c>
      <c r="BZ164" s="50" t="str">
        <f t="shared" si="202"/>
        <v>0</v>
      </c>
      <c r="CA164" s="10" t="s">
        <v>385</v>
      </c>
      <c r="CB164" s="50" t="str">
        <f t="shared" si="203"/>
        <v>0</v>
      </c>
      <c r="CC164" s="10" t="s">
        <v>385</v>
      </c>
      <c r="CD164" s="50" t="str">
        <f t="shared" si="204"/>
        <v>0</v>
      </c>
      <c r="CE164" s="10" t="s">
        <v>422</v>
      </c>
      <c r="CF164" s="50" t="str">
        <f t="shared" si="207"/>
        <v>1</v>
      </c>
      <c r="CG164" s="18">
        <f t="shared" si="206"/>
        <v>42</v>
      </c>
    </row>
    <row r="165" spans="1:86" s="44" customFormat="1" ht="34.15" customHeight="1" x14ac:dyDescent="0.2">
      <c r="A165" s="34">
        <v>160</v>
      </c>
      <c r="B165" s="46" t="s">
        <v>280</v>
      </c>
      <c r="C165" s="23">
        <v>3180.52</v>
      </c>
      <c r="D165" s="23">
        <v>3.26</v>
      </c>
      <c r="E165" s="23">
        <v>3215.43</v>
      </c>
      <c r="F165" s="23">
        <v>3.26</v>
      </c>
      <c r="G165" s="37">
        <f t="shared" si="172"/>
        <v>99</v>
      </c>
      <c r="H165" s="37">
        <f t="shared" si="173"/>
        <v>5</v>
      </c>
      <c r="I165" s="9" t="s">
        <v>378</v>
      </c>
      <c r="J165" s="50" t="str">
        <f t="shared" si="205"/>
        <v>1</v>
      </c>
      <c r="K165" s="23">
        <v>953.38</v>
      </c>
      <c r="L165" s="23">
        <v>1007.86</v>
      </c>
      <c r="M165" s="37">
        <f t="shared" si="174"/>
        <v>6</v>
      </c>
      <c r="N165" s="37">
        <f t="shared" si="175"/>
        <v>5</v>
      </c>
      <c r="O165" s="8">
        <v>4210.75</v>
      </c>
      <c r="P165" s="8">
        <v>3056.68</v>
      </c>
      <c r="Q165" s="39">
        <f t="shared" si="176"/>
        <v>38</v>
      </c>
      <c r="R165" s="37">
        <f t="shared" si="177"/>
        <v>0</v>
      </c>
      <c r="S165" s="8">
        <v>0</v>
      </c>
      <c r="T165" s="37">
        <f t="shared" si="178"/>
        <v>1</v>
      </c>
      <c r="U165" s="8" t="s">
        <v>380</v>
      </c>
      <c r="V165" s="37" t="str">
        <f t="shared" si="179"/>
        <v>1</v>
      </c>
      <c r="W165" s="8">
        <v>823.98</v>
      </c>
      <c r="X165" s="8">
        <v>2526.12</v>
      </c>
      <c r="Y165" s="37">
        <f t="shared" si="180"/>
        <v>33</v>
      </c>
      <c r="Z165" s="37">
        <f t="shared" si="181"/>
        <v>1</v>
      </c>
      <c r="AA165" s="8">
        <v>0</v>
      </c>
      <c r="AB165" s="8">
        <v>2682.18</v>
      </c>
      <c r="AC165" s="38">
        <f t="shared" si="182"/>
        <v>0</v>
      </c>
      <c r="AD165" s="37">
        <f t="shared" si="183"/>
        <v>2</v>
      </c>
      <c r="AE165" s="23">
        <v>0</v>
      </c>
      <c r="AF165" s="37">
        <f t="shared" si="184"/>
        <v>1</v>
      </c>
      <c r="AG165" s="8">
        <v>1849.25</v>
      </c>
      <c r="AH165" s="8">
        <v>2232.69</v>
      </c>
      <c r="AI165" s="8">
        <v>1007.86</v>
      </c>
      <c r="AJ165" s="8">
        <v>953.38</v>
      </c>
      <c r="AK165" s="41">
        <f t="shared" si="185"/>
        <v>0</v>
      </c>
      <c r="AL165" s="41">
        <f t="shared" si="186"/>
        <v>3</v>
      </c>
      <c r="AM165" s="10" t="s">
        <v>378</v>
      </c>
      <c r="AN165" s="37" t="str">
        <f t="shared" si="187"/>
        <v>1</v>
      </c>
      <c r="AO165" s="10" t="s">
        <v>380</v>
      </c>
      <c r="AP165" s="37" t="str">
        <f t="shared" si="188"/>
        <v>1</v>
      </c>
      <c r="AQ165" s="23">
        <v>870.11</v>
      </c>
      <c r="AR165" s="23">
        <v>455.22</v>
      </c>
      <c r="AS165" s="23">
        <v>575.92999999999995</v>
      </c>
      <c r="AT165" s="23">
        <v>780.91</v>
      </c>
      <c r="AU165" s="40">
        <f t="shared" si="189"/>
        <v>23</v>
      </c>
      <c r="AV165" s="37">
        <f t="shared" si="190"/>
        <v>3</v>
      </c>
      <c r="AW165" s="10" t="s">
        <v>381</v>
      </c>
      <c r="AX165" s="37" t="str">
        <f t="shared" si="191"/>
        <v>1</v>
      </c>
      <c r="AY165" s="8">
        <v>2535.0700000000002</v>
      </c>
      <c r="AZ165" s="8">
        <v>147.12</v>
      </c>
      <c r="BA165" s="8">
        <v>2682.18</v>
      </c>
      <c r="BB165" s="37">
        <f t="shared" si="192"/>
        <v>100</v>
      </c>
      <c r="BC165" s="37">
        <f t="shared" si="193"/>
        <v>3</v>
      </c>
      <c r="BD165" s="7" t="s">
        <v>381</v>
      </c>
      <c r="BE165" s="37" t="str">
        <f t="shared" si="194"/>
        <v>1</v>
      </c>
      <c r="BF165" s="8">
        <v>0</v>
      </c>
      <c r="BG165" s="8">
        <v>1007.86</v>
      </c>
      <c r="BH165" s="37">
        <f t="shared" si="195"/>
        <v>0</v>
      </c>
      <c r="BI165" s="37">
        <f t="shared" si="196"/>
        <v>5</v>
      </c>
      <c r="BJ165" s="23">
        <v>0</v>
      </c>
      <c r="BK165" s="23">
        <v>2673.23</v>
      </c>
      <c r="BL165" s="1">
        <f t="shared" si="197"/>
        <v>0</v>
      </c>
      <c r="BM165" s="37">
        <f t="shared" si="198"/>
        <v>5</v>
      </c>
      <c r="BN165" s="23">
        <v>0</v>
      </c>
      <c r="BO165" s="23">
        <v>77.63</v>
      </c>
      <c r="BP165" s="23">
        <v>599.23</v>
      </c>
      <c r="BQ165" s="23">
        <v>599.23</v>
      </c>
      <c r="BR165" s="23">
        <v>224.75</v>
      </c>
      <c r="BS165" s="37">
        <f t="shared" si="199"/>
        <v>0</v>
      </c>
      <c r="BT165" s="37">
        <f t="shared" si="200"/>
        <v>2</v>
      </c>
      <c r="BU165" s="10" t="s">
        <v>385</v>
      </c>
      <c r="BV165" s="50" t="str">
        <f t="shared" si="236"/>
        <v>0</v>
      </c>
      <c r="BW165" s="10" t="s">
        <v>384</v>
      </c>
      <c r="BX165" s="50" t="str">
        <f t="shared" si="201"/>
        <v>1</v>
      </c>
      <c r="BY165" s="10" t="s">
        <v>385</v>
      </c>
      <c r="BZ165" s="50" t="str">
        <f t="shared" si="202"/>
        <v>0</v>
      </c>
      <c r="CA165" s="10" t="s">
        <v>385</v>
      </c>
      <c r="CB165" s="50" t="str">
        <f t="shared" si="203"/>
        <v>0</v>
      </c>
      <c r="CC165" s="10" t="s">
        <v>385</v>
      </c>
      <c r="CD165" s="50" t="str">
        <f t="shared" si="204"/>
        <v>0</v>
      </c>
      <c r="CE165" s="10" t="s">
        <v>422</v>
      </c>
      <c r="CF165" s="50" t="str">
        <f t="shared" si="207"/>
        <v>1</v>
      </c>
      <c r="CG165" s="18">
        <f t="shared" si="206"/>
        <v>44</v>
      </c>
    </row>
    <row r="166" spans="1:86" s="44" customFormat="1" ht="34.15" customHeight="1" x14ac:dyDescent="0.2">
      <c r="A166" s="34">
        <v>165</v>
      </c>
      <c r="B166" s="46" t="s">
        <v>281</v>
      </c>
      <c r="C166" s="23">
        <v>4004.47</v>
      </c>
      <c r="D166" s="23">
        <v>5.12</v>
      </c>
      <c r="E166" s="23">
        <v>4052.8</v>
      </c>
      <c r="F166" s="23">
        <v>5.13</v>
      </c>
      <c r="G166" s="37">
        <f>ROUND((C166-D166)/(E166-F166)*100,0)</f>
        <v>99</v>
      </c>
      <c r="H166" s="37">
        <f>IF(G166&lt;51,0,IF(G166&lt;61,1,IF(G166&lt;71,2,IF(G166&lt;81,3,IF(G166&lt;90,4,5)))))</f>
        <v>5</v>
      </c>
      <c r="I166" s="9" t="s">
        <v>378</v>
      </c>
      <c r="J166" s="50" t="str">
        <f>IF(I166="Да",SUBSTITUTE(I166,"Да",1),SUBSTITUTE(I166,"Нет",0))</f>
        <v>1</v>
      </c>
      <c r="K166" s="23">
        <v>2721.84</v>
      </c>
      <c r="L166" s="23">
        <v>3398.29</v>
      </c>
      <c r="M166" s="37">
        <f>ROUND(ABS(L166-K166)/K166*100,0)</f>
        <v>25</v>
      </c>
      <c r="N166" s="37">
        <f>IF(M166&gt;30,0,IF(M166&gt;25,1,IF(M166&gt;20,2,IF(M166&gt;15,3,IF(M166&gt;10,4,5)))))</f>
        <v>2</v>
      </c>
      <c r="O166" s="8">
        <v>4647.09</v>
      </c>
      <c r="P166" s="8">
        <v>4262.82</v>
      </c>
      <c r="Q166" s="39">
        <f>ROUND(ABS(O166-P166)/P166*100,0)</f>
        <v>9</v>
      </c>
      <c r="R166" s="37">
        <f>IF(Q166&gt;30,0,IF(Q166&gt;25,1,IF(Q166&gt;20,2,IF(Q166&gt;15,3,IF(Q166&gt;10,4,5)))))</f>
        <v>5</v>
      </c>
      <c r="S166" s="8">
        <v>0</v>
      </c>
      <c r="T166" s="37">
        <f>IF(S166&gt;0,0,1)</f>
        <v>1</v>
      </c>
      <c r="U166" s="8" t="s">
        <v>380</v>
      </c>
      <c r="V166" s="37" t="str">
        <f>IF(U166="Имеется",SUBSTITUTE(U166,"Имеется",1),SUBSTITUTE(U166,"Не имеется",0))</f>
        <v>1</v>
      </c>
      <c r="W166" s="8">
        <v>444.4</v>
      </c>
      <c r="X166" s="8">
        <v>4355.2700000000004</v>
      </c>
      <c r="Y166" s="37">
        <f>ROUND(W166/X166*100,0)</f>
        <v>10</v>
      </c>
      <c r="Z166" s="37">
        <f>IF(Y166&gt;50,0,IF(Y166&gt;20,1,IF(Y166&gt;5,2,3)))</f>
        <v>2</v>
      </c>
      <c r="AA166" s="8">
        <v>0</v>
      </c>
      <c r="AB166" s="8">
        <v>3305.81</v>
      </c>
      <c r="AC166" s="38">
        <f>ROUND(AA166/AB166*100,1)</f>
        <v>0</v>
      </c>
      <c r="AD166" s="37">
        <f>IF(AC166=0,2,IF(AC166&gt;0.1,0,1))</f>
        <v>2</v>
      </c>
      <c r="AE166" s="23">
        <v>0</v>
      </c>
      <c r="AF166" s="37">
        <f>IF(AE166=0,1,0)</f>
        <v>1</v>
      </c>
      <c r="AG166" s="8">
        <v>2843.27</v>
      </c>
      <c r="AH166" s="8">
        <v>3818.43</v>
      </c>
      <c r="AI166" s="8">
        <v>3398.29</v>
      </c>
      <c r="AJ166" s="8">
        <v>2721.84</v>
      </c>
      <c r="AK166" s="41">
        <f>ROUND(IF(AG166&lt;AH166,0,IF((AG166-AH166)&lt;(AI166-AJ166),0,((AG166-AH166)-(AI166-AJ166))/AG166*100)),0)</f>
        <v>0</v>
      </c>
      <c r="AL166" s="41">
        <f>IF(AK166&gt;5,0,IF(AK166&gt;3,1,IF(AK166&gt;0,2,3)))</f>
        <v>3</v>
      </c>
      <c r="AM166" s="10" t="s">
        <v>378</v>
      </c>
      <c r="AN166" s="37" t="str">
        <f>IF(AM166="Да",SUBSTITUTE(AM166,"Да",1),SUBSTITUTE(AM166,"Нет",0))</f>
        <v>1</v>
      </c>
      <c r="AO166" s="10" t="s">
        <v>380</v>
      </c>
      <c r="AP166" s="37" t="str">
        <f>IF(AO166="Имеется",SUBSTITUTE(AO166,"Имеется",1),IF(AO166="Нет учреждений, которым доводится мун. задание",SUBSTITUTE(AO166,"Нет учреждений, которым доводится мун. задание",1),SUBSTITUTE(AO166,"Не имеется",0)))</f>
        <v>1</v>
      </c>
      <c r="AQ166" s="23">
        <v>699.75</v>
      </c>
      <c r="AR166" s="23">
        <v>556.57000000000005</v>
      </c>
      <c r="AS166" s="23">
        <v>976.73</v>
      </c>
      <c r="AT166" s="23">
        <v>1072.75</v>
      </c>
      <c r="AU166" s="40">
        <f>ROUND(ABS(AT166/((AQ166+AR166+AS166)/3)-1)*100,0)</f>
        <v>44</v>
      </c>
      <c r="AV166" s="37">
        <f>IF(AU166&gt;50,0,IF(AU166&gt;40,1,IF(AU166&gt;30,2,IF(AU166&gt;20,3,IF(AU166&gt;10,4,5)))))</f>
        <v>1</v>
      </c>
      <c r="AW166" s="10" t="s">
        <v>381</v>
      </c>
      <c r="AX166" s="37" t="str">
        <f>IF(AW166="Не имеется",SUBSTITUTE(AW166,"Не имеется",1),SUBSTITUTE(AW166,"Имеется",0))</f>
        <v>1</v>
      </c>
      <c r="AY166" s="8">
        <v>4373.41</v>
      </c>
      <c r="AZ166" s="8">
        <v>0</v>
      </c>
      <c r="BA166" s="8">
        <v>3305.81</v>
      </c>
      <c r="BB166" s="37">
        <f>ROUND((AY166+AZ166)/BA166*100,0)</f>
        <v>132</v>
      </c>
      <c r="BC166" s="37">
        <f>IF(BB166&lt;90,0,IF(BB166&lt;95,1,IF(BB166&lt;100,2,3)))</f>
        <v>3</v>
      </c>
      <c r="BD166" s="7" t="s">
        <v>381</v>
      </c>
      <c r="BE166" s="37" t="str">
        <f>IF(BD166="Не имеется",SUBSTITUTE(BD166,"Не имеется",1),SUBSTITUTE(BD166,"Имеется",0))</f>
        <v>1</v>
      </c>
      <c r="BF166" s="8">
        <v>0</v>
      </c>
      <c r="BG166" s="8">
        <v>3398.29</v>
      </c>
      <c r="BH166" s="37">
        <f>ROUND(BF166/BG166*100,0)</f>
        <v>0</v>
      </c>
      <c r="BI166" s="37">
        <f>IF(BH166&gt;50,0,IF(BH166&gt;40,1,IF(BH166&gt;30,2,IF(BH166&gt;20,3,IF(BH166&gt;10,4,5)))))</f>
        <v>5</v>
      </c>
      <c r="BJ166" s="23">
        <v>0</v>
      </c>
      <c r="BK166" s="23">
        <v>3287.67</v>
      </c>
      <c r="BL166" s="1">
        <f>ROUND(BJ166/BK166*100,0)</f>
        <v>0</v>
      </c>
      <c r="BM166" s="37">
        <f>IF(BL166&gt;15,0,IF(BL166&gt;12,1,IF(BL166&gt;9,2,IF(BL166&gt;6,3,IF(BL166&gt;3,4,5)))))</f>
        <v>5</v>
      </c>
      <c r="BN166" s="23">
        <v>0</v>
      </c>
      <c r="BO166" s="23">
        <v>333.65000000000009</v>
      </c>
      <c r="BP166" s="23">
        <v>282.15999999999997</v>
      </c>
      <c r="BQ166" s="23">
        <v>282.15999999999997</v>
      </c>
      <c r="BR166" s="23">
        <v>162.24</v>
      </c>
      <c r="BS166" s="37">
        <f t="shared" si="199"/>
        <v>0</v>
      </c>
      <c r="BT166" s="37">
        <f>IF(BS166&gt;5,0,IF(BS166&gt;0,1,2))</f>
        <v>2</v>
      </c>
      <c r="BU166" s="10" t="s">
        <v>385</v>
      </c>
      <c r="BV166" s="50" t="str">
        <f>IF(BU166="Осуществляется",SUBSTITUTE(BU166,"Осуществляется",1),SUBSTITUTE(BU166,"Не осуществляется",0))</f>
        <v>0</v>
      </c>
      <c r="BW166" s="10" t="s">
        <v>384</v>
      </c>
      <c r="BX166" s="50" t="str">
        <f>IF(BW166="Осуществляется",SUBSTITUTE(BW166,"Осуществляется",1),SUBSTITUTE(BW166,"Не осуществляется",0))</f>
        <v>1</v>
      </c>
      <c r="BY166" s="10" t="s">
        <v>384</v>
      </c>
      <c r="BZ166" s="50" t="str">
        <f>IF(BY166="Осуществляется",SUBSTITUTE(BY166,"Осуществляется",1),SUBSTITUTE(BY166,"Не осуществляется",0))</f>
        <v>1</v>
      </c>
      <c r="CA166" s="10" t="s">
        <v>385</v>
      </c>
      <c r="CB166" s="50" t="str">
        <f>IF(CA166="Осуществляется",SUBSTITUTE(CA166,"Осуществляется",1),SUBSTITUTE(CA166,"Не осуществляется",0))</f>
        <v>0</v>
      </c>
      <c r="CC166" s="10" t="s">
        <v>385</v>
      </c>
      <c r="CD166" s="50" t="str">
        <f>IF(CC166="Осуществляется",SUBSTITUTE(CC166,"Осуществляется",1),SUBSTITUTE(CC166,"Не осуществляется",0))</f>
        <v>0</v>
      </c>
      <c r="CE166" s="10" t="s">
        <v>422</v>
      </c>
      <c r="CF166" s="50" t="str">
        <f t="shared" si="207"/>
        <v>1</v>
      </c>
      <c r="CG166" s="18">
        <f t="shared" si="206"/>
        <v>46</v>
      </c>
    </row>
    <row r="167" spans="1:86" s="44" customFormat="1" ht="34.15" customHeight="1" x14ac:dyDescent="0.2">
      <c r="A167" s="34">
        <v>161</v>
      </c>
      <c r="B167" s="46" t="s">
        <v>279</v>
      </c>
      <c r="C167" s="23">
        <v>3591.4</v>
      </c>
      <c r="D167" s="23">
        <v>5.35</v>
      </c>
      <c r="E167" s="23">
        <v>3653.16</v>
      </c>
      <c r="F167" s="23">
        <v>5.36</v>
      </c>
      <c r="G167" s="37">
        <f t="shared" si="172"/>
        <v>98</v>
      </c>
      <c r="H167" s="37">
        <f t="shared" si="173"/>
        <v>5</v>
      </c>
      <c r="I167" s="9" t="s">
        <v>378</v>
      </c>
      <c r="J167" s="50" t="str">
        <f t="shared" si="205"/>
        <v>1</v>
      </c>
      <c r="K167" s="23">
        <v>779.39</v>
      </c>
      <c r="L167" s="23">
        <v>1059.1600000000001</v>
      </c>
      <c r="M167" s="37">
        <f t="shared" si="174"/>
        <v>36</v>
      </c>
      <c r="N167" s="37">
        <f t="shared" si="175"/>
        <v>0</v>
      </c>
      <c r="O167" s="8">
        <v>5686.37</v>
      </c>
      <c r="P167" s="8">
        <v>3944.63</v>
      </c>
      <c r="Q167" s="39">
        <f t="shared" si="176"/>
        <v>44</v>
      </c>
      <c r="R167" s="37">
        <f t="shared" si="177"/>
        <v>0</v>
      </c>
      <c r="S167" s="8">
        <v>0</v>
      </c>
      <c r="T167" s="37">
        <f t="shared" si="178"/>
        <v>1</v>
      </c>
      <c r="U167" s="8" t="s">
        <v>380</v>
      </c>
      <c r="V167" s="37" t="str">
        <f t="shared" si="179"/>
        <v>1</v>
      </c>
      <c r="W167" s="8">
        <v>1416.15</v>
      </c>
      <c r="X167" s="8">
        <v>2646.36</v>
      </c>
      <c r="Y167" s="37">
        <f t="shared" si="180"/>
        <v>54</v>
      </c>
      <c r="Z167" s="37">
        <f t="shared" si="181"/>
        <v>0</v>
      </c>
      <c r="AA167" s="8">
        <v>0</v>
      </c>
      <c r="AB167" s="8">
        <v>2123.04</v>
      </c>
      <c r="AC167" s="38">
        <f t="shared" si="182"/>
        <v>0</v>
      </c>
      <c r="AD167" s="37">
        <f t="shared" si="183"/>
        <v>2</v>
      </c>
      <c r="AE167" s="23">
        <v>0</v>
      </c>
      <c r="AF167" s="37">
        <f t="shared" si="184"/>
        <v>1</v>
      </c>
      <c r="AG167" s="8">
        <v>672.05</v>
      </c>
      <c r="AH167" s="8">
        <v>2528.4699999999998</v>
      </c>
      <c r="AI167" s="8">
        <v>1059.1600000000001</v>
      </c>
      <c r="AJ167" s="8">
        <v>779.39</v>
      </c>
      <c r="AK167" s="41">
        <f t="shared" si="185"/>
        <v>0</v>
      </c>
      <c r="AL167" s="41">
        <f t="shared" si="186"/>
        <v>3</v>
      </c>
      <c r="AM167" s="10" t="s">
        <v>378</v>
      </c>
      <c r="AN167" s="37" t="str">
        <f t="shared" si="187"/>
        <v>1</v>
      </c>
      <c r="AO167" s="10" t="s">
        <v>380</v>
      </c>
      <c r="AP167" s="37" t="str">
        <f t="shared" si="188"/>
        <v>1</v>
      </c>
      <c r="AQ167" s="23">
        <v>531.36</v>
      </c>
      <c r="AR167" s="23">
        <v>405.09</v>
      </c>
      <c r="AS167" s="23">
        <v>544.12</v>
      </c>
      <c r="AT167" s="23">
        <v>642.46</v>
      </c>
      <c r="AU167" s="40">
        <f t="shared" si="189"/>
        <v>30</v>
      </c>
      <c r="AV167" s="37">
        <f t="shared" si="190"/>
        <v>3</v>
      </c>
      <c r="AW167" s="10" t="s">
        <v>381</v>
      </c>
      <c r="AX167" s="37" t="str">
        <f t="shared" si="191"/>
        <v>1</v>
      </c>
      <c r="AY167" s="8">
        <v>2681.21</v>
      </c>
      <c r="AZ167" s="8">
        <v>0</v>
      </c>
      <c r="BA167" s="8">
        <v>2123.04</v>
      </c>
      <c r="BB167" s="37">
        <f t="shared" si="192"/>
        <v>126</v>
      </c>
      <c r="BC167" s="37">
        <f t="shared" si="193"/>
        <v>3</v>
      </c>
      <c r="BD167" s="7" t="s">
        <v>381</v>
      </c>
      <c r="BE167" s="37" t="str">
        <f t="shared" si="194"/>
        <v>1</v>
      </c>
      <c r="BF167" s="8">
        <v>0</v>
      </c>
      <c r="BG167" s="8">
        <v>1059.1600000000001</v>
      </c>
      <c r="BH167" s="37">
        <f t="shared" si="195"/>
        <v>0</v>
      </c>
      <c r="BI167" s="37">
        <f t="shared" si="196"/>
        <v>5</v>
      </c>
      <c r="BJ167" s="23">
        <v>0</v>
      </c>
      <c r="BK167" s="23">
        <v>2088.21</v>
      </c>
      <c r="BL167" s="1">
        <f t="shared" si="197"/>
        <v>0</v>
      </c>
      <c r="BM167" s="37">
        <f t="shared" si="198"/>
        <v>5</v>
      </c>
      <c r="BN167" s="23">
        <v>0</v>
      </c>
      <c r="BO167" s="23">
        <v>32.029999999999973</v>
      </c>
      <c r="BP167" s="23">
        <v>236.54000000000019</v>
      </c>
      <c r="BQ167" s="23">
        <v>236.54000000000019</v>
      </c>
      <c r="BR167" s="23">
        <v>1179.6099999999999</v>
      </c>
      <c r="BS167" s="37">
        <f t="shared" si="199"/>
        <v>0</v>
      </c>
      <c r="BT167" s="37">
        <f t="shared" si="200"/>
        <v>2</v>
      </c>
      <c r="BU167" s="10" t="s">
        <v>385</v>
      </c>
      <c r="BV167" s="50" t="str">
        <f t="shared" si="236"/>
        <v>0</v>
      </c>
      <c r="BW167" s="10" t="s">
        <v>384</v>
      </c>
      <c r="BX167" s="50" t="str">
        <f t="shared" si="201"/>
        <v>1</v>
      </c>
      <c r="BY167" s="10" t="s">
        <v>385</v>
      </c>
      <c r="BZ167" s="50" t="str">
        <f t="shared" si="202"/>
        <v>0</v>
      </c>
      <c r="CA167" s="10" t="s">
        <v>385</v>
      </c>
      <c r="CB167" s="50" t="str">
        <f t="shared" si="203"/>
        <v>0</v>
      </c>
      <c r="CC167" s="10" t="s">
        <v>385</v>
      </c>
      <c r="CD167" s="50" t="str">
        <f t="shared" si="204"/>
        <v>0</v>
      </c>
      <c r="CE167" s="10" t="s">
        <v>422</v>
      </c>
      <c r="CF167" s="50" t="str">
        <f t="shared" si="207"/>
        <v>1</v>
      </c>
      <c r="CG167" s="18">
        <f t="shared" si="206"/>
        <v>38</v>
      </c>
    </row>
    <row r="168" spans="1:86" s="44" customFormat="1" ht="34.15" customHeight="1" x14ac:dyDescent="0.2">
      <c r="A168" s="34">
        <v>162</v>
      </c>
      <c r="B168" s="46" t="s">
        <v>108</v>
      </c>
      <c r="C168" s="23">
        <v>3636.9</v>
      </c>
      <c r="D168" s="23">
        <v>5.24</v>
      </c>
      <c r="E168" s="23">
        <v>3693.29</v>
      </c>
      <c r="F168" s="23">
        <v>5.24</v>
      </c>
      <c r="G168" s="37">
        <f t="shared" si="172"/>
        <v>98</v>
      </c>
      <c r="H168" s="37">
        <f t="shared" si="173"/>
        <v>5</v>
      </c>
      <c r="I168" s="9" t="s">
        <v>378</v>
      </c>
      <c r="J168" s="50" t="str">
        <f t="shared" si="205"/>
        <v>1</v>
      </c>
      <c r="K168" s="23">
        <v>1410.75</v>
      </c>
      <c r="L168" s="23">
        <v>1336.03</v>
      </c>
      <c r="M168" s="37">
        <f t="shared" si="174"/>
        <v>5</v>
      </c>
      <c r="N168" s="37">
        <f t="shared" si="175"/>
        <v>5</v>
      </c>
      <c r="O168" s="8">
        <v>5021.8599999999997</v>
      </c>
      <c r="P168" s="8">
        <v>3466.83</v>
      </c>
      <c r="Q168" s="39">
        <f t="shared" si="176"/>
        <v>45</v>
      </c>
      <c r="R168" s="37">
        <f t="shared" si="177"/>
        <v>0</v>
      </c>
      <c r="S168" s="8">
        <v>0</v>
      </c>
      <c r="T168" s="37">
        <f t="shared" si="178"/>
        <v>1</v>
      </c>
      <c r="U168" s="8" t="s">
        <v>380</v>
      </c>
      <c r="V168" s="37" t="str">
        <f t="shared" si="179"/>
        <v>1</v>
      </c>
      <c r="W168" s="8">
        <v>790</v>
      </c>
      <c r="X168" s="8">
        <v>20567.349999999999</v>
      </c>
      <c r="Y168" s="37">
        <f t="shared" si="180"/>
        <v>4</v>
      </c>
      <c r="Z168" s="37">
        <f t="shared" si="181"/>
        <v>3</v>
      </c>
      <c r="AA168" s="8">
        <v>0</v>
      </c>
      <c r="AB168" s="8">
        <v>22298.09</v>
      </c>
      <c r="AC168" s="38">
        <f t="shared" si="182"/>
        <v>0</v>
      </c>
      <c r="AD168" s="37">
        <f t="shared" si="183"/>
        <v>2</v>
      </c>
      <c r="AE168" s="23">
        <v>0</v>
      </c>
      <c r="AF168" s="37">
        <f t="shared" si="184"/>
        <v>1</v>
      </c>
      <c r="AG168" s="8">
        <v>21469</v>
      </c>
      <c r="AH168" s="8">
        <v>2676.83</v>
      </c>
      <c r="AI168" s="8">
        <v>1336.03</v>
      </c>
      <c r="AJ168" s="8">
        <v>1410.75</v>
      </c>
      <c r="AK168" s="41">
        <f t="shared" si="185"/>
        <v>88</v>
      </c>
      <c r="AL168" s="41">
        <f t="shared" si="186"/>
        <v>0</v>
      </c>
      <c r="AM168" s="10" t="s">
        <v>378</v>
      </c>
      <c r="AN168" s="37" t="str">
        <f t="shared" si="187"/>
        <v>1</v>
      </c>
      <c r="AO168" s="10" t="s">
        <v>380</v>
      </c>
      <c r="AP168" s="37" t="str">
        <f t="shared" si="188"/>
        <v>1</v>
      </c>
      <c r="AQ168" s="23">
        <v>586.03</v>
      </c>
      <c r="AR168" s="23">
        <v>444.76</v>
      </c>
      <c r="AS168" s="23">
        <v>4640.59</v>
      </c>
      <c r="AT168" s="23">
        <v>16626.7</v>
      </c>
      <c r="AU168" s="40">
        <f t="shared" si="189"/>
        <v>780</v>
      </c>
      <c r="AV168" s="37">
        <f t="shared" si="190"/>
        <v>0</v>
      </c>
      <c r="AW168" s="10" t="s">
        <v>381</v>
      </c>
      <c r="AX168" s="37" t="str">
        <f t="shared" si="191"/>
        <v>1</v>
      </c>
      <c r="AY168" s="8">
        <v>20606.439999999999</v>
      </c>
      <c r="AZ168" s="8">
        <v>1691.65</v>
      </c>
      <c r="BA168" s="8">
        <v>22298.09</v>
      </c>
      <c r="BB168" s="37">
        <f t="shared" si="192"/>
        <v>100</v>
      </c>
      <c r="BC168" s="37">
        <f t="shared" si="193"/>
        <v>3</v>
      </c>
      <c r="BD168" s="7" t="s">
        <v>381</v>
      </c>
      <c r="BE168" s="37" t="str">
        <f t="shared" si="194"/>
        <v>1</v>
      </c>
      <c r="BF168" s="8">
        <v>0</v>
      </c>
      <c r="BG168" s="8">
        <v>1336.03</v>
      </c>
      <c r="BH168" s="37">
        <f t="shared" si="195"/>
        <v>0</v>
      </c>
      <c r="BI168" s="37">
        <f t="shared" si="196"/>
        <v>5</v>
      </c>
      <c r="BJ168" s="23">
        <v>0</v>
      </c>
      <c r="BK168" s="23">
        <v>22259</v>
      </c>
      <c r="BL168" s="1">
        <f t="shared" si="197"/>
        <v>0</v>
      </c>
      <c r="BM168" s="37">
        <f t="shared" si="198"/>
        <v>5</v>
      </c>
      <c r="BN168" s="23">
        <v>0</v>
      </c>
      <c r="BO168" s="23">
        <v>-6.9900000000000091</v>
      </c>
      <c r="BP168" s="23">
        <v>-3252.96</v>
      </c>
      <c r="BQ168" s="23">
        <v>-3252.96</v>
      </c>
      <c r="BR168" s="23">
        <v>4042.96</v>
      </c>
      <c r="BS168" s="37">
        <f t="shared" si="199"/>
        <v>0</v>
      </c>
      <c r="BT168" s="37">
        <f t="shared" si="200"/>
        <v>2</v>
      </c>
      <c r="BU168" s="10" t="s">
        <v>384</v>
      </c>
      <c r="BV168" s="50" t="str">
        <f t="shared" si="236"/>
        <v>1</v>
      </c>
      <c r="BW168" s="10" t="s">
        <v>384</v>
      </c>
      <c r="BX168" s="50" t="str">
        <f t="shared" si="201"/>
        <v>1</v>
      </c>
      <c r="BY168" s="10" t="s">
        <v>384</v>
      </c>
      <c r="BZ168" s="50" t="str">
        <f t="shared" si="202"/>
        <v>1</v>
      </c>
      <c r="CA168" s="10" t="s">
        <v>385</v>
      </c>
      <c r="CB168" s="50" t="str">
        <f t="shared" si="203"/>
        <v>0</v>
      </c>
      <c r="CC168" s="10" t="s">
        <v>385</v>
      </c>
      <c r="CD168" s="50" t="str">
        <f t="shared" si="204"/>
        <v>0</v>
      </c>
      <c r="CE168" s="10" t="s">
        <v>422</v>
      </c>
      <c r="CF168" s="50" t="str">
        <f t="shared" si="207"/>
        <v>1</v>
      </c>
      <c r="CG168" s="18">
        <f t="shared" si="206"/>
        <v>42</v>
      </c>
    </row>
    <row r="169" spans="1:86" s="44" customFormat="1" ht="34.15" customHeight="1" x14ac:dyDescent="0.2">
      <c r="A169" s="34">
        <v>166</v>
      </c>
      <c r="B169" s="46" t="s">
        <v>282</v>
      </c>
      <c r="C169" s="23">
        <v>2290.54</v>
      </c>
      <c r="D169" s="23">
        <v>2.79</v>
      </c>
      <c r="E169" s="23">
        <v>2322.7600000000002</v>
      </c>
      <c r="F169" s="23">
        <v>2.79</v>
      </c>
      <c r="G169" s="37">
        <f>ROUND((C169-D169)/(E169-F169)*100,0)</f>
        <v>99</v>
      </c>
      <c r="H169" s="37">
        <f>IF(G169&lt;51,0,IF(G169&lt;61,1,IF(G169&lt;71,2,IF(G169&lt;81,3,IF(G169&lt;90,4,5)))))</f>
        <v>5</v>
      </c>
      <c r="I169" s="9" t="s">
        <v>378</v>
      </c>
      <c r="J169" s="50" t="str">
        <f>IF(I169="Да",SUBSTITUTE(I169,"Да",1),SUBSTITUTE(I169,"Нет",0))</f>
        <v>1</v>
      </c>
      <c r="K169" s="23">
        <v>573.11</v>
      </c>
      <c r="L169" s="23">
        <v>642.58000000000004</v>
      </c>
      <c r="M169" s="37">
        <f>ROUND(ABS(L169-K169)/K169*100,0)</f>
        <v>12</v>
      </c>
      <c r="N169" s="37">
        <f>IF(M169&gt;30,0,IF(M169&gt;25,1,IF(M169&gt;20,2,IF(M169&gt;15,3,IF(M169&gt;10,4,5)))))</f>
        <v>4</v>
      </c>
      <c r="O169" s="8">
        <v>3307.32</v>
      </c>
      <c r="P169" s="8">
        <v>2601.2800000000002</v>
      </c>
      <c r="Q169" s="39">
        <f>ROUND(ABS(O169-P169)/P169*100,0)</f>
        <v>27</v>
      </c>
      <c r="R169" s="37">
        <f>IF(Q169&gt;30,0,IF(Q169&gt;25,1,IF(Q169&gt;20,2,IF(Q169&gt;15,3,IF(Q169&gt;10,4,5)))))</f>
        <v>1</v>
      </c>
      <c r="S169" s="8">
        <v>0</v>
      </c>
      <c r="T169" s="37">
        <f>IF(S169&gt;0,0,1)</f>
        <v>1</v>
      </c>
      <c r="U169" s="8" t="s">
        <v>380</v>
      </c>
      <c r="V169" s="37" t="str">
        <f>IF(U169="Имеется",SUBSTITUTE(U169,"Имеется",1),SUBSTITUTE(U169,"Не имеется",0))</f>
        <v>1</v>
      </c>
      <c r="W169" s="8">
        <v>844.76</v>
      </c>
      <c r="X169" s="8">
        <v>1881.63</v>
      </c>
      <c r="Y169" s="37">
        <f>ROUND(W169/X169*100,0)</f>
        <v>45</v>
      </c>
      <c r="Z169" s="37">
        <f>IF(Y169&gt;50,0,IF(Y169&gt;20,1,IF(Y169&gt;5,2,3)))</f>
        <v>1</v>
      </c>
      <c r="AA169" s="8">
        <v>0</v>
      </c>
      <c r="AB169" s="8">
        <v>1780.26</v>
      </c>
      <c r="AC169" s="38">
        <f>ROUND(AA169/AB169*100,1)</f>
        <v>0</v>
      </c>
      <c r="AD169" s="37">
        <f>IF(AC169=0,2,IF(AC169&gt;0.1,0,1))</f>
        <v>2</v>
      </c>
      <c r="AE169" s="23">
        <v>0</v>
      </c>
      <c r="AF169" s="37">
        <f>IF(AE169=0,1,0)</f>
        <v>1</v>
      </c>
      <c r="AG169" s="8">
        <v>922.39</v>
      </c>
      <c r="AH169" s="8">
        <v>1756.51</v>
      </c>
      <c r="AI169" s="8">
        <v>642.58000000000004</v>
      </c>
      <c r="AJ169" s="8">
        <v>573.11</v>
      </c>
      <c r="AK169" s="41">
        <f>ROUND(IF(AG169&lt;AH169,0,IF((AG169-AH169)&lt;(AI169-AJ169),0,((AG169-AH169)-(AI169-AJ169))/AG169*100)),0)</f>
        <v>0</v>
      </c>
      <c r="AL169" s="41">
        <f>IF(AK169&gt;5,0,IF(AK169&gt;3,1,IF(AK169&gt;0,2,3)))</f>
        <v>3</v>
      </c>
      <c r="AM169" s="10" t="s">
        <v>378</v>
      </c>
      <c r="AN169" s="37" t="str">
        <f>IF(AM169="Да",SUBSTITUTE(AM169,"Да",1),SUBSTITUTE(AM169,"Нет",0))</f>
        <v>1</v>
      </c>
      <c r="AO169" s="10" t="s">
        <v>380</v>
      </c>
      <c r="AP169" s="37" t="str">
        <f>IF(AO169="Имеется",SUBSTITUTE(AO169,"Имеется",1),IF(AO169="Нет учреждений, которым доводится мун. задание",SUBSTITUTE(AO169,"Нет учреждений, которым доводится мун. задание",1),SUBSTITUTE(AO169,"Не имеется",0)))</f>
        <v>1</v>
      </c>
      <c r="AQ169" s="23">
        <v>374.67</v>
      </c>
      <c r="AR169" s="23">
        <v>351.21</v>
      </c>
      <c r="AS169" s="23">
        <v>480.45</v>
      </c>
      <c r="AT169" s="23">
        <v>573.91999999999996</v>
      </c>
      <c r="AU169" s="40">
        <f>ROUND(ABS(AT169/((AQ169+AR169+AS169)/3)-1)*100,0)</f>
        <v>43</v>
      </c>
      <c r="AV169" s="37">
        <f>IF(AU169&gt;50,0,IF(AU169&gt;40,1,IF(AU169&gt;30,2,IF(AU169&gt;20,3,IF(AU169&gt;10,4,5)))))</f>
        <v>1</v>
      </c>
      <c r="AW169" s="10" t="s">
        <v>381</v>
      </c>
      <c r="AX169" s="37" t="str">
        <f>IF(AW169="Не имеется",SUBSTITUTE(AW169,"Не имеется",1),SUBSTITUTE(AW169,"Имеется",0))</f>
        <v>1</v>
      </c>
      <c r="AY169" s="8">
        <v>1894.76</v>
      </c>
      <c r="AZ169" s="8">
        <v>0</v>
      </c>
      <c r="BA169" s="8">
        <v>1780.26</v>
      </c>
      <c r="BB169" s="37">
        <f>ROUND((AY169+AZ169)/BA169*100,0)</f>
        <v>106</v>
      </c>
      <c r="BC169" s="37">
        <f>IF(BB169&lt;90,0,IF(BB169&lt;95,1,IF(BB169&lt;100,2,3)))</f>
        <v>3</v>
      </c>
      <c r="BD169" s="7" t="s">
        <v>381</v>
      </c>
      <c r="BE169" s="37" t="str">
        <f>IF(BD169="Не имеется",SUBSTITUTE(BD169,"Не имеется",1),SUBSTITUTE(BD169,"Имеется",0))</f>
        <v>1</v>
      </c>
      <c r="BF169" s="8">
        <v>0</v>
      </c>
      <c r="BG169" s="8">
        <v>642.58000000000004</v>
      </c>
      <c r="BH169" s="37">
        <f>ROUND(BF169/BG169*100,0)</f>
        <v>0</v>
      </c>
      <c r="BI169" s="37">
        <f>IF(BH169&gt;50,0,IF(BH169&gt;40,1,IF(BH169&gt;30,2,IF(BH169&gt;20,3,IF(BH169&gt;10,4,5)))))</f>
        <v>5</v>
      </c>
      <c r="BJ169" s="23">
        <v>0</v>
      </c>
      <c r="BK169" s="23">
        <v>1767.15</v>
      </c>
      <c r="BL169" s="1">
        <f>ROUND(BJ169/BK169*100,0)</f>
        <v>0</v>
      </c>
      <c r="BM169" s="37">
        <f>IF(BL169&gt;15,0,IF(BL169&gt;12,1,IF(BL169&gt;9,2,IF(BL169&gt;6,3,IF(BL169&gt;3,4,5)))))</f>
        <v>5</v>
      </c>
      <c r="BN169" s="23">
        <v>0</v>
      </c>
      <c r="BO169" s="23">
        <v>17.420000000000073</v>
      </c>
      <c r="BP169" s="23">
        <v>260.12</v>
      </c>
      <c r="BQ169" s="23">
        <v>260.12</v>
      </c>
      <c r="BR169" s="23">
        <v>584.64</v>
      </c>
      <c r="BS169" s="37">
        <f t="shared" si="199"/>
        <v>0</v>
      </c>
      <c r="BT169" s="37">
        <f>IF(BS169&gt;5,0,IF(BS169&gt;0,1,2))</f>
        <v>2</v>
      </c>
      <c r="BU169" s="10" t="s">
        <v>384</v>
      </c>
      <c r="BV169" s="50" t="str">
        <f>IF(BU169="Осуществляется",SUBSTITUTE(BU169,"Осуществляется",1),SUBSTITUTE(BU169,"Не осуществляется",0))</f>
        <v>1</v>
      </c>
      <c r="BW169" s="10" t="s">
        <v>384</v>
      </c>
      <c r="BX169" s="50" t="str">
        <f>IF(BW169="Осуществляется",SUBSTITUTE(BW169,"Осуществляется",1),SUBSTITUTE(BW169,"Не осуществляется",0))</f>
        <v>1</v>
      </c>
      <c r="BY169" s="10" t="s">
        <v>385</v>
      </c>
      <c r="BZ169" s="50" t="str">
        <f>IF(BY169="Осуществляется",SUBSTITUTE(BY169,"Осуществляется",1),SUBSTITUTE(BY169,"Не осуществляется",0))</f>
        <v>0</v>
      </c>
      <c r="CA169" s="10" t="s">
        <v>385</v>
      </c>
      <c r="CB169" s="50" t="str">
        <f>IF(CA169="Осуществляется",SUBSTITUTE(CA169,"Осуществляется",1),SUBSTITUTE(CA169,"Не осуществляется",0))</f>
        <v>0</v>
      </c>
      <c r="CC169" s="10" t="s">
        <v>385</v>
      </c>
      <c r="CD169" s="50" t="str">
        <f>IF(CC169="Осуществляется",SUBSTITUTE(CC169,"Осуществляется",1),SUBSTITUTE(CC169,"Не осуществляется",0))</f>
        <v>0</v>
      </c>
      <c r="CE169" s="10" t="s">
        <v>422</v>
      </c>
      <c r="CF169" s="50" t="str">
        <f t="shared" si="207"/>
        <v>1</v>
      </c>
      <c r="CG169" s="18">
        <f t="shared" si="206"/>
        <v>43</v>
      </c>
    </row>
    <row r="170" spans="1:86" s="44" customFormat="1" ht="34.15" customHeight="1" x14ac:dyDescent="0.2">
      <c r="A170" s="34">
        <v>167</v>
      </c>
      <c r="B170" s="46" t="s">
        <v>284</v>
      </c>
      <c r="C170" s="23">
        <v>4240.17</v>
      </c>
      <c r="D170" s="23">
        <v>3.37</v>
      </c>
      <c r="E170" s="23">
        <v>4280.45</v>
      </c>
      <c r="F170" s="23">
        <v>3.38</v>
      </c>
      <c r="G170" s="37">
        <f>ROUND((C170-D170)/(E170-F170)*100,0)</f>
        <v>99</v>
      </c>
      <c r="H170" s="37">
        <f>IF(G170&lt;51,0,IF(G170&lt;61,1,IF(G170&lt;71,2,IF(G170&lt;81,3,IF(G170&lt;90,4,5)))))</f>
        <v>5</v>
      </c>
      <c r="I170" s="9" t="s">
        <v>378</v>
      </c>
      <c r="J170" s="50" t="str">
        <f>IF(I170="Да",SUBSTITUTE(I170,"Да",1),SUBSTITUTE(I170,"Нет",0))</f>
        <v>1</v>
      </c>
      <c r="K170" s="23">
        <v>1906.56</v>
      </c>
      <c r="L170" s="23">
        <v>2333.61</v>
      </c>
      <c r="M170" s="37">
        <f>ROUND(ABS(L170-K170)/K170*100,0)</f>
        <v>22</v>
      </c>
      <c r="N170" s="37">
        <f>IF(M170&gt;30,0,IF(M170&gt;25,1,IF(M170&gt;20,2,IF(M170&gt;15,3,IF(M170&gt;10,4,5)))))</f>
        <v>2</v>
      </c>
      <c r="O170" s="8">
        <v>5707.45</v>
      </c>
      <c r="P170" s="8">
        <v>4398.2299999999996</v>
      </c>
      <c r="Q170" s="39">
        <f>ROUND(ABS(O170-P170)/P170*100,0)</f>
        <v>30</v>
      </c>
      <c r="R170" s="37">
        <f>IF(Q170&gt;30,0,IF(Q170&gt;25,1,IF(Q170&gt;20,2,IF(Q170&gt;15,3,IF(Q170&gt;10,4,5)))))</f>
        <v>1</v>
      </c>
      <c r="S170" s="8">
        <v>0</v>
      </c>
      <c r="T170" s="37">
        <f>IF(S170&gt;0,0,1)</f>
        <v>1</v>
      </c>
      <c r="U170" s="8" t="s">
        <v>380</v>
      </c>
      <c r="V170" s="37" t="str">
        <f>IF(U170="Имеется",SUBSTITUTE(U170,"Имеется",1),SUBSTITUTE(U170,"Не имеется",0))</f>
        <v>1</v>
      </c>
      <c r="W170" s="8">
        <v>965.5</v>
      </c>
      <c r="X170" s="8">
        <v>4209.22</v>
      </c>
      <c r="Y170" s="37">
        <f>ROUND(W170/X170*100,0)</f>
        <v>23</v>
      </c>
      <c r="Z170" s="37">
        <f>IF(Y170&gt;50,0,IF(Y170&gt;20,1,IF(Y170&gt;5,2,3)))</f>
        <v>1</v>
      </c>
      <c r="AA170" s="8">
        <v>0</v>
      </c>
      <c r="AB170" s="8">
        <v>2870.7</v>
      </c>
      <c r="AC170" s="38">
        <f>ROUND(AA170/AB170*100,1)</f>
        <v>0</v>
      </c>
      <c r="AD170" s="37">
        <f>IF(AC170=0,2,IF(AC170&gt;0.1,0,1))</f>
        <v>2</v>
      </c>
      <c r="AE170" s="23">
        <v>0</v>
      </c>
      <c r="AF170" s="37">
        <f>IF(AE170=0,1,0)</f>
        <v>1</v>
      </c>
      <c r="AG170" s="8">
        <v>1900.49</v>
      </c>
      <c r="AH170" s="8">
        <v>3432.72</v>
      </c>
      <c r="AI170" s="8">
        <v>2333.61</v>
      </c>
      <c r="AJ170" s="8">
        <v>1906.56</v>
      </c>
      <c r="AK170" s="41">
        <f>ROUND(IF(AG170&lt;AH170,0,IF((AG170-AH170)&lt;(AI170-AJ170),0,((AG170-AH170)-(AI170-AJ170))/AG170*100)),0)</f>
        <v>0</v>
      </c>
      <c r="AL170" s="41">
        <f>IF(AK170&gt;5,0,IF(AK170&gt;3,1,IF(AK170&gt;0,2,3)))</f>
        <v>3</v>
      </c>
      <c r="AM170" s="10" t="s">
        <v>378</v>
      </c>
      <c r="AN170" s="37" t="str">
        <f>IF(AM170="Да",SUBSTITUTE(AM170,"Да",1),SUBSTITUTE(AM170,"Нет",0))</f>
        <v>1</v>
      </c>
      <c r="AO170" s="10" t="s">
        <v>380</v>
      </c>
      <c r="AP170" s="37" t="str">
        <f>IF(AO170="Имеется",SUBSTITUTE(AO170,"Имеется",1),IF(AO170="Нет учреждений, которым доводится мун. задание",SUBSTITUTE(AO170,"Нет учреждений, которым доводится мун. задание",1),SUBSTITUTE(AO170,"Не имеется",0)))</f>
        <v>1</v>
      </c>
      <c r="AQ170" s="23">
        <v>390.59</v>
      </c>
      <c r="AR170" s="23">
        <v>600.77</v>
      </c>
      <c r="AS170" s="23">
        <v>975.34</v>
      </c>
      <c r="AT170" s="23">
        <v>904</v>
      </c>
      <c r="AU170" s="40">
        <f>ROUND(ABS(AT170/((AQ170+AR170+AS170)/3)-1)*100,0)</f>
        <v>38</v>
      </c>
      <c r="AV170" s="37">
        <f>IF(AU170&gt;50,0,IF(AU170&gt;40,1,IF(AU170&gt;30,2,IF(AU170&gt;20,3,IF(AU170&gt;10,4,5)))))</f>
        <v>2</v>
      </c>
      <c r="AW170" s="10" t="s">
        <v>381</v>
      </c>
      <c r="AX170" s="37" t="str">
        <f>IF(AW170="Не имеется",SUBSTITUTE(AW170,"Не имеется",1),SUBSTITUTE(AW170,"Имеется",0))</f>
        <v>1</v>
      </c>
      <c r="AY170" s="8">
        <v>4213.93</v>
      </c>
      <c r="AZ170" s="8">
        <v>0</v>
      </c>
      <c r="BA170" s="8">
        <v>2870.7</v>
      </c>
      <c r="BB170" s="37">
        <f>ROUND((AY170+AZ170)/BA170*100,0)</f>
        <v>147</v>
      </c>
      <c r="BC170" s="37">
        <f>IF(BB170&lt;90,0,IF(BB170&lt;95,1,IF(BB170&lt;100,2,3)))</f>
        <v>3</v>
      </c>
      <c r="BD170" s="7" t="s">
        <v>381</v>
      </c>
      <c r="BE170" s="37" t="str">
        <f>IF(BD170="Не имеется",SUBSTITUTE(BD170,"Не имеется",1),SUBSTITUTE(BD170,"Имеется",0))</f>
        <v>1</v>
      </c>
      <c r="BF170" s="8">
        <v>0</v>
      </c>
      <c r="BG170" s="8">
        <v>2333.61</v>
      </c>
      <c r="BH170" s="37">
        <f>ROUND(BF170/BG170*100,0)</f>
        <v>0</v>
      </c>
      <c r="BI170" s="37">
        <f>IF(BH170&gt;50,0,IF(BH170&gt;40,1,IF(BH170&gt;30,2,IF(BH170&gt;20,3,IF(BH170&gt;10,4,5)))))</f>
        <v>5</v>
      </c>
      <c r="BJ170" s="23">
        <v>0</v>
      </c>
      <c r="BK170" s="23">
        <v>2866</v>
      </c>
      <c r="BL170" s="1">
        <f>ROUND(BJ170/BK170*100,0)</f>
        <v>0</v>
      </c>
      <c r="BM170" s="37">
        <f>IF(BL170&gt;15,0,IF(BL170&gt;12,1,IF(BL170&gt;9,2,IF(BL170&gt;6,3,IF(BL170&gt;3,4,5)))))</f>
        <v>5</v>
      </c>
      <c r="BN170" s="23">
        <v>0</v>
      </c>
      <c r="BO170" s="23">
        <v>1285.1300000000001</v>
      </c>
      <c r="BP170" s="23">
        <v>781.89</v>
      </c>
      <c r="BQ170" s="23">
        <v>781.89</v>
      </c>
      <c r="BR170" s="23">
        <v>183.61</v>
      </c>
      <c r="BS170" s="37">
        <f t="shared" si="199"/>
        <v>0</v>
      </c>
      <c r="BT170" s="37">
        <f>IF(BS170&gt;5,0,IF(BS170&gt;0,1,2))</f>
        <v>2</v>
      </c>
      <c r="BU170" s="10" t="s">
        <v>385</v>
      </c>
      <c r="BV170" s="50" t="str">
        <f>IF(BU170="Осуществляется",SUBSTITUTE(BU170,"Осуществляется",1),SUBSTITUTE(BU170,"Не осуществляется",0))</f>
        <v>0</v>
      </c>
      <c r="BW170" s="10" t="s">
        <v>384</v>
      </c>
      <c r="BX170" s="50" t="str">
        <f>IF(BW170="Осуществляется",SUBSTITUTE(BW170,"Осуществляется",1),SUBSTITUTE(BW170,"Не осуществляется",0))</f>
        <v>1</v>
      </c>
      <c r="BY170" s="10" t="s">
        <v>384</v>
      </c>
      <c r="BZ170" s="50" t="str">
        <f>IF(BY170="Осуществляется",SUBSTITUTE(BY170,"Осуществляется",1),SUBSTITUTE(BY170,"Не осуществляется",0))</f>
        <v>1</v>
      </c>
      <c r="CA170" s="10" t="s">
        <v>385</v>
      </c>
      <c r="CB170" s="50" t="str">
        <f>IF(CA170="Осуществляется",SUBSTITUTE(CA170,"Осуществляется",1),SUBSTITUTE(CA170,"Не осуществляется",0))</f>
        <v>0</v>
      </c>
      <c r="CC170" s="10" t="s">
        <v>385</v>
      </c>
      <c r="CD170" s="50" t="str">
        <f>IF(CC170="Осуществляется",SUBSTITUTE(CC170,"Осуществляется",1),SUBSTITUTE(CC170,"Не осуществляется",0))</f>
        <v>0</v>
      </c>
      <c r="CE170" s="10" t="s">
        <v>422</v>
      </c>
      <c r="CF170" s="50" t="str">
        <f t="shared" si="207"/>
        <v>1</v>
      </c>
      <c r="CG170" s="18">
        <f t="shared" si="206"/>
        <v>42</v>
      </c>
    </row>
    <row r="171" spans="1:86" s="44" customFormat="1" ht="34.15" customHeight="1" x14ac:dyDescent="0.2">
      <c r="A171" s="34">
        <v>163</v>
      </c>
      <c r="B171" s="46" t="s">
        <v>286</v>
      </c>
      <c r="C171" s="23">
        <v>5089.97</v>
      </c>
      <c r="D171" s="23">
        <v>8.0299999999999994</v>
      </c>
      <c r="E171" s="23">
        <v>5202.75</v>
      </c>
      <c r="F171" s="23">
        <v>8.0399999999999991</v>
      </c>
      <c r="G171" s="37">
        <f t="shared" si="172"/>
        <v>98</v>
      </c>
      <c r="H171" s="37">
        <f t="shared" si="173"/>
        <v>5</v>
      </c>
      <c r="I171" s="9" t="s">
        <v>378</v>
      </c>
      <c r="J171" s="50" t="str">
        <f t="shared" si="205"/>
        <v>1</v>
      </c>
      <c r="K171" s="23">
        <v>1527.99</v>
      </c>
      <c r="L171" s="23">
        <v>3798.66</v>
      </c>
      <c r="M171" s="37">
        <f t="shared" si="174"/>
        <v>149</v>
      </c>
      <c r="N171" s="37">
        <f t="shared" si="175"/>
        <v>0</v>
      </c>
      <c r="O171" s="8">
        <v>6997.43</v>
      </c>
      <c r="P171" s="8">
        <v>5426.91</v>
      </c>
      <c r="Q171" s="39">
        <f t="shared" si="176"/>
        <v>29</v>
      </c>
      <c r="R171" s="37">
        <f t="shared" si="177"/>
        <v>1</v>
      </c>
      <c r="S171" s="8">
        <v>0</v>
      </c>
      <c r="T171" s="37">
        <f t="shared" si="178"/>
        <v>1</v>
      </c>
      <c r="U171" s="8" t="s">
        <v>380</v>
      </c>
      <c r="V171" s="37" t="str">
        <f t="shared" si="179"/>
        <v>1</v>
      </c>
      <c r="W171" s="8">
        <v>1750.56</v>
      </c>
      <c r="X171" s="8">
        <v>5994.65</v>
      </c>
      <c r="Y171" s="37">
        <f t="shared" si="180"/>
        <v>29</v>
      </c>
      <c r="Z171" s="37">
        <f t="shared" si="181"/>
        <v>1</v>
      </c>
      <c r="AA171" s="8">
        <v>0</v>
      </c>
      <c r="AB171" s="8">
        <v>4080.7</v>
      </c>
      <c r="AC171" s="38">
        <f t="shared" si="182"/>
        <v>0</v>
      </c>
      <c r="AD171" s="37">
        <f t="shared" si="183"/>
        <v>2</v>
      </c>
      <c r="AE171" s="23">
        <v>0</v>
      </c>
      <c r="AF171" s="37">
        <f t="shared" si="184"/>
        <v>1</v>
      </c>
      <c r="AG171" s="8">
        <v>2282.71</v>
      </c>
      <c r="AH171" s="8">
        <v>3676.35</v>
      </c>
      <c r="AI171" s="8">
        <v>3798.66</v>
      </c>
      <c r="AJ171" s="8">
        <v>1527.99</v>
      </c>
      <c r="AK171" s="41">
        <f>ROUND(IF(AG171&lt;AH171,0,IF((AG171-AH171)&lt;(AI171-AJ171),0,((AG171-AH171)-(AI171-AJ171))/AG171*100)),0)</f>
        <v>0</v>
      </c>
      <c r="AL171" s="41">
        <f t="shared" si="186"/>
        <v>3</v>
      </c>
      <c r="AM171" s="10" t="s">
        <v>378</v>
      </c>
      <c r="AN171" s="37" t="str">
        <f t="shared" si="187"/>
        <v>1</v>
      </c>
      <c r="AO171" s="10" t="s">
        <v>380</v>
      </c>
      <c r="AP171" s="37" t="str">
        <f t="shared" si="188"/>
        <v>1</v>
      </c>
      <c r="AQ171" s="23">
        <v>923.87</v>
      </c>
      <c r="AR171" s="23">
        <v>956.43</v>
      </c>
      <c r="AS171" s="23">
        <v>912.54</v>
      </c>
      <c r="AT171" s="23">
        <v>1287.8399999999999</v>
      </c>
      <c r="AU171" s="40">
        <f t="shared" si="189"/>
        <v>38</v>
      </c>
      <c r="AV171" s="37">
        <f t="shared" si="190"/>
        <v>2</v>
      </c>
      <c r="AW171" s="10" t="s">
        <v>381</v>
      </c>
      <c r="AX171" s="37" t="str">
        <f t="shared" si="191"/>
        <v>1</v>
      </c>
      <c r="AY171" s="8">
        <v>6042.09</v>
      </c>
      <c r="AZ171" s="8">
        <v>0</v>
      </c>
      <c r="BA171" s="8">
        <v>4080.7</v>
      </c>
      <c r="BB171" s="37">
        <f t="shared" si="192"/>
        <v>148</v>
      </c>
      <c r="BC171" s="37">
        <f t="shared" si="193"/>
        <v>3</v>
      </c>
      <c r="BD171" s="7" t="s">
        <v>381</v>
      </c>
      <c r="BE171" s="37" t="str">
        <f t="shared" si="194"/>
        <v>1</v>
      </c>
      <c r="BF171" s="8">
        <v>0</v>
      </c>
      <c r="BG171" s="8">
        <v>3798.66</v>
      </c>
      <c r="BH171" s="37">
        <f t="shared" si="195"/>
        <v>0</v>
      </c>
      <c r="BI171" s="37">
        <f t="shared" si="196"/>
        <v>5</v>
      </c>
      <c r="BJ171" s="23">
        <v>0</v>
      </c>
      <c r="BK171" s="23">
        <v>4033.26</v>
      </c>
      <c r="BL171" s="1">
        <f t="shared" si="197"/>
        <v>0</v>
      </c>
      <c r="BM171" s="37">
        <f t="shared" si="198"/>
        <v>5</v>
      </c>
      <c r="BN171" s="23">
        <v>0</v>
      </c>
      <c r="BO171" s="23">
        <v>1007.4200000000001</v>
      </c>
      <c r="BP171" s="23">
        <v>825.56</v>
      </c>
      <c r="BQ171" s="23">
        <v>825.56</v>
      </c>
      <c r="BR171" s="23">
        <v>925</v>
      </c>
      <c r="BS171" s="37">
        <f t="shared" si="199"/>
        <v>0</v>
      </c>
      <c r="BT171" s="37">
        <f t="shared" si="200"/>
        <v>2</v>
      </c>
      <c r="BU171" s="10" t="s">
        <v>385</v>
      </c>
      <c r="BV171" s="50" t="str">
        <f t="shared" si="236"/>
        <v>0</v>
      </c>
      <c r="BW171" s="10" t="s">
        <v>384</v>
      </c>
      <c r="BX171" s="50" t="str">
        <f t="shared" si="201"/>
        <v>1</v>
      </c>
      <c r="BY171" s="10" t="s">
        <v>385</v>
      </c>
      <c r="BZ171" s="50" t="str">
        <f t="shared" si="202"/>
        <v>0</v>
      </c>
      <c r="CA171" s="10" t="s">
        <v>385</v>
      </c>
      <c r="CB171" s="50" t="str">
        <f t="shared" si="203"/>
        <v>0</v>
      </c>
      <c r="CC171" s="10" t="s">
        <v>385</v>
      </c>
      <c r="CD171" s="50" t="str">
        <f t="shared" si="204"/>
        <v>0</v>
      </c>
      <c r="CE171" s="10" t="s">
        <v>422</v>
      </c>
      <c r="CF171" s="50" t="str">
        <f t="shared" si="207"/>
        <v>1</v>
      </c>
      <c r="CG171" s="18">
        <f t="shared" si="206"/>
        <v>39</v>
      </c>
    </row>
    <row r="172" spans="1:86" s="44" customFormat="1" ht="34.15" customHeight="1" x14ac:dyDescent="0.2">
      <c r="A172" s="34">
        <v>168</v>
      </c>
      <c r="B172" s="35" t="s">
        <v>113</v>
      </c>
      <c r="C172" s="23">
        <v>405535.2</v>
      </c>
      <c r="D172" s="23">
        <v>0</v>
      </c>
      <c r="E172" s="23">
        <v>408516.3</v>
      </c>
      <c r="F172" s="23">
        <v>912.1</v>
      </c>
      <c r="G172" s="37">
        <f t="shared" si="172"/>
        <v>99</v>
      </c>
      <c r="H172" s="37">
        <f t="shared" si="173"/>
        <v>5</v>
      </c>
      <c r="I172" s="9" t="s">
        <v>378</v>
      </c>
      <c r="J172" s="50" t="str">
        <f t="shared" si="205"/>
        <v>1</v>
      </c>
      <c r="K172" s="23">
        <v>86988.3</v>
      </c>
      <c r="L172" s="23">
        <v>99690.1</v>
      </c>
      <c r="M172" s="37">
        <f t="shared" si="174"/>
        <v>15</v>
      </c>
      <c r="N172" s="37">
        <f t="shared" si="175"/>
        <v>4</v>
      </c>
      <c r="O172" s="8">
        <v>172088.9</v>
      </c>
      <c r="P172" s="8">
        <v>141281.9</v>
      </c>
      <c r="Q172" s="39">
        <f t="shared" si="176"/>
        <v>22</v>
      </c>
      <c r="R172" s="37">
        <f t="shared" si="177"/>
        <v>2</v>
      </c>
      <c r="S172" s="8">
        <v>0</v>
      </c>
      <c r="T172" s="37">
        <f t="shared" si="178"/>
        <v>1</v>
      </c>
      <c r="U172" s="8" t="s">
        <v>380</v>
      </c>
      <c r="V172" s="37" t="str">
        <f t="shared" si="179"/>
        <v>1</v>
      </c>
      <c r="W172" s="8">
        <v>109787</v>
      </c>
      <c r="X172" s="8">
        <v>205954.9</v>
      </c>
      <c r="Y172" s="37">
        <f t="shared" si="180"/>
        <v>53</v>
      </c>
      <c r="Z172" s="37">
        <f t="shared" si="181"/>
        <v>0</v>
      </c>
      <c r="AA172" s="8">
        <v>0</v>
      </c>
      <c r="AB172" s="8">
        <v>368004.4</v>
      </c>
      <c r="AC172" s="38">
        <f t="shared" si="182"/>
        <v>0</v>
      </c>
      <c r="AD172" s="37">
        <f t="shared" si="183"/>
        <v>2</v>
      </c>
      <c r="AE172" s="23">
        <v>0</v>
      </c>
      <c r="AF172" s="37">
        <f t="shared" si="184"/>
        <v>1</v>
      </c>
      <c r="AG172" s="8">
        <v>80232.800000000003</v>
      </c>
      <c r="AH172" s="8">
        <v>87540.3</v>
      </c>
      <c r="AI172" s="8">
        <v>100020</v>
      </c>
      <c r="AJ172" s="8">
        <v>86988.3</v>
      </c>
      <c r="AK172" s="41">
        <f t="shared" si="185"/>
        <v>0</v>
      </c>
      <c r="AL172" s="41">
        <f t="shared" si="186"/>
        <v>3</v>
      </c>
      <c r="AM172" s="10" t="s">
        <v>378</v>
      </c>
      <c r="AN172" s="37" t="str">
        <f t="shared" si="187"/>
        <v>1</v>
      </c>
      <c r="AO172" s="10" t="s">
        <v>380</v>
      </c>
      <c r="AP172" s="37" t="str">
        <f t="shared" si="188"/>
        <v>1</v>
      </c>
      <c r="AQ172" s="23">
        <v>33132.9</v>
      </c>
      <c r="AR172" s="23">
        <v>31822</v>
      </c>
      <c r="AS172" s="23">
        <v>33021.9</v>
      </c>
      <c r="AT172" s="23">
        <v>33992.5</v>
      </c>
      <c r="AU172" s="40">
        <f t="shared" si="189"/>
        <v>4</v>
      </c>
      <c r="AV172" s="37">
        <f t="shared" si="190"/>
        <v>5</v>
      </c>
      <c r="AW172" s="10" t="s">
        <v>381</v>
      </c>
      <c r="AX172" s="37" t="str">
        <f t="shared" ref="AX172:AX177" si="239">IF(AW172="Не имеется",SUBSTITUTE(AW172,"Не имеется",1),SUBSTITUTE(AW172,"Имеется",0))</f>
        <v>1</v>
      </c>
      <c r="AY172" s="8">
        <v>395331.5</v>
      </c>
      <c r="AZ172" s="8">
        <v>0</v>
      </c>
      <c r="BA172" s="8">
        <v>368004.4</v>
      </c>
      <c r="BB172" s="37">
        <f t="shared" si="192"/>
        <v>107</v>
      </c>
      <c r="BC172" s="37">
        <f t="shared" si="193"/>
        <v>3</v>
      </c>
      <c r="BD172" s="7" t="s">
        <v>381</v>
      </c>
      <c r="BE172" s="37" t="str">
        <f t="shared" si="194"/>
        <v>1</v>
      </c>
      <c r="BF172" s="8">
        <v>0</v>
      </c>
      <c r="BG172" s="8">
        <v>41639.5</v>
      </c>
      <c r="BH172" s="37">
        <f t="shared" si="195"/>
        <v>0</v>
      </c>
      <c r="BI172" s="37">
        <f t="shared" si="196"/>
        <v>5</v>
      </c>
      <c r="BJ172" s="23">
        <v>0</v>
      </c>
      <c r="BK172" s="23">
        <v>178627.8</v>
      </c>
      <c r="BL172" s="1">
        <f t="shared" si="197"/>
        <v>0</v>
      </c>
      <c r="BM172" s="37">
        <f t="shared" si="198"/>
        <v>5</v>
      </c>
      <c r="BN172" s="23">
        <v>0</v>
      </c>
      <c r="BO172" s="23">
        <v>-10154.099999999991</v>
      </c>
      <c r="BP172" s="23">
        <v>4442.9000000000015</v>
      </c>
      <c r="BQ172" s="23">
        <v>109844.2</v>
      </c>
      <c r="BR172" s="23">
        <v>47293.5</v>
      </c>
      <c r="BS172" s="37">
        <f t="shared" si="199"/>
        <v>0</v>
      </c>
      <c r="BT172" s="37">
        <f t="shared" si="200"/>
        <v>2</v>
      </c>
      <c r="BU172" s="10" t="s">
        <v>384</v>
      </c>
      <c r="BV172" s="50" t="str">
        <f t="shared" si="236"/>
        <v>1</v>
      </c>
      <c r="BW172" s="10" t="s">
        <v>384</v>
      </c>
      <c r="BX172" s="50" t="str">
        <f t="shared" si="201"/>
        <v>1</v>
      </c>
      <c r="BY172" s="10" t="s">
        <v>384</v>
      </c>
      <c r="BZ172" s="50" t="str">
        <f t="shared" si="202"/>
        <v>1</v>
      </c>
      <c r="CA172" s="10" t="s">
        <v>384</v>
      </c>
      <c r="CB172" s="50" t="str">
        <f t="shared" si="203"/>
        <v>1</v>
      </c>
      <c r="CC172" s="10" t="s">
        <v>384</v>
      </c>
      <c r="CD172" s="50" t="str">
        <f t="shared" si="204"/>
        <v>1</v>
      </c>
      <c r="CE172" s="10" t="s">
        <v>422</v>
      </c>
      <c r="CF172" s="50" t="str">
        <f t="shared" si="207"/>
        <v>1</v>
      </c>
      <c r="CG172" s="18">
        <f t="shared" si="206"/>
        <v>50</v>
      </c>
      <c r="CH172" s="42"/>
    </row>
    <row r="173" spans="1:86" s="44" customFormat="1" ht="34.15" customHeight="1" x14ac:dyDescent="0.2">
      <c r="A173" s="34">
        <v>169</v>
      </c>
      <c r="B173" s="43" t="s">
        <v>114</v>
      </c>
      <c r="C173" s="23">
        <v>26779.5</v>
      </c>
      <c r="D173" s="23">
        <v>0</v>
      </c>
      <c r="E173" s="23">
        <v>27217.200000000001</v>
      </c>
      <c r="F173" s="23">
        <v>114</v>
      </c>
      <c r="G173" s="37">
        <f>ROUND((C173-D173)/(E173-F173)*100,0)</f>
        <v>99</v>
      </c>
      <c r="H173" s="37">
        <f>IF(G173&lt;51,0,IF(G173&lt;61,1,IF(G173&lt;71,2,IF(G173&lt;81,3,IF(G173&lt;90,4,5)))))</f>
        <v>5</v>
      </c>
      <c r="I173" s="9" t="s">
        <v>378</v>
      </c>
      <c r="J173" s="50" t="str">
        <f>IF(I173="Да",SUBSTITUTE(I173,"Да",1),SUBSTITUTE(I173,"Нет",0))</f>
        <v>1</v>
      </c>
      <c r="K173" s="23">
        <v>14129.1</v>
      </c>
      <c r="L173" s="23">
        <v>19569.7</v>
      </c>
      <c r="M173" s="37">
        <f>ROUND(ABS(L173-K173)/K173*100,0)</f>
        <v>39</v>
      </c>
      <c r="N173" s="37">
        <f>IF(M173&gt;30,0,IF(M173&gt;25,1,IF(M173&gt;20,2,IF(M173&gt;15,3,IF(M173&gt;10,4,5)))))</f>
        <v>0</v>
      </c>
      <c r="O173" s="8">
        <v>26893.5</v>
      </c>
      <c r="P173" s="8">
        <v>22397.4</v>
      </c>
      <c r="Q173" s="39">
        <f>ROUND(ABS(O173-P173)/P173*100,0)</f>
        <v>20</v>
      </c>
      <c r="R173" s="37">
        <f>IF(Q173&gt;30,0,IF(Q173&gt;25,1,IF(Q173&gt;20,2,IF(Q173&gt;15,3,IF(Q173&gt;10,4,5)))))</f>
        <v>3</v>
      </c>
      <c r="S173" s="8">
        <v>0</v>
      </c>
      <c r="T173" s="37">
        <f>IF(S173&gt;0,0,1)</f>
        <v>1</v>
      </c>
      <c r="U173" s="8" t="s">
        <v>380</v>
      </c>
      <c r="V173" s="37" t="str">
        <f>IF(U173="Имеется",SUBSTITUTE(U173,"Имеется",1),SUBSTITUTE(U173,"Не имеется",0))</f>
        <v>1</v>
      </c>
      <c r="W173" s="8">
        <v>7636.3</v>
      </c>
      <c r="X173" s="8">
        <v>45774.3</v>
      </c>
      <c r="Y173" s="37">
        <f>ROUND(W173/X173*100,0)</f>
        <v>17</v>
      </c>
      <c r="Z173" s="37">
        <f>IF(Y173&gt;50,0,IF(Y173&gt;20,1,IF(Y173&gt;5,2,3)))</f>
        <v>2</v>
      </c>
      <c r="AA173" s="8">
        <v>0</v>
      </c>
      <c r="AB173" s="8">
        <v>30899.9</v>
      </c>
      <c r="AC173" s="38">
        <f>ROUND(AA173/AB173*100,1)</f>
        <v>0</v>
      </c>
      <c r="AD173" s="37">
        <f>IF(AC173=0,2,IF(AC173&gt;0.1,0,1))</f>
        <v>2</v>
      </c>
      <c r="AE173" s="23">
        <v>0</v>
      </c>
      <c r="AF173" s="37">
        <f>IF(AE173=0,1,0)</f>
        <v>1</v>
      </c>
      <c r="AG173" s="8">
        <v>17094.099999999999</v>
      </c>
      <c r="AH173" s="8">
        <v>14329.1</v>
      </c>
      <c r="AI173" s="8">
        <v>19569.7</v>
      </c>
      <c r="AJ173" s="8">
        <v>14129.1</v>
      </c>
      <c r="AK173" s="41">
        <f t="shared" si="185"/>
        <v>0</v>
      </c>
      <c r="AL173" s="41">
        <f>IF(AK173&gt;5,0,IF(AK173&gt;3,1,IF(AK173&gt;0,2,3)))</f>
        <v>3</v>
      </c>
      <c r="AM173" s="10" t="s">
        <v>378</v>
      </c>
      <c r="AN173" s="37" t="str">
        <f>IF(AM173="Да",SUBSTITUTE(AM173,"Да",1),SUBSTITUTE(AM173,"Нет",0))</f>
        <v>1</v>
      </c>
      <c r="AO173" s="10" t="s">
        <v>380</v>
      </c>
      <c r="AP173" s="37" t="str">
        <f>IF(AO173="Имеется",SUBSTITUTE(AO173,"Имеется",1),IF(AO173="Нет учреждений, которым доводится мун. задание",SUBSTITUTE(AO173,"Нет учреждений, которым доводится мун. задание",1),SUBSTITUTE(AO173,"Не имеется",0)))</f>
        <v>1</v>
      </c>
      <c r="AQ173" s="23">
        <v>4598</v>
      </c>
      <c r="AR173" s="23">
        <v>5082.8</v>
      </c>
      <c r="AS173" s="23">
        <v>7024.8</v>
      </c>
      <c r="AT173" s="23">
        <v>8024.8</v>
      </c>
      <c r="AU173" s="40">
        <f>ROUND(ABS(AT173/((AQ173+AR173+AS173)/3)-1)*100,0)</f>
        <v>44</v>
      </c>
      <c r="AV173" s="37">
        <f>IF(AU173&gt;50,0,IF(AU173&gt;40,1,IF(AU173&gt;30,2,IF(AU173&gt;20,3,IF(AU173&gt;10,4,5)))))</f>
        <v>1</v>
      </c>
      <c r="AW173" s="10" t="s">
        <v>381</v>
      </c>
      <c r="AX173" s="37" t="str">
        <f t="shared" si="239"/>
        <v>1</v>
      </c>
      <c r="AY173" s="8">
        <v>46075.5</v>
      </c>
      <c r="AZ173" s="8">
        <v>0</v>
      </c>
      <c r="BA173" s="8">
        <v>30899.9</v>
      </c>
      <c r="BB173" s="37">
        <f>ROUND((AY173+AZ173)/BA173*100,0)</f>
        <v>149</v>
      </c>
      <c r="BC173" s="37">
        <f>IF(BB173&lt;90,0,IF(BB173&lt;95,1,IF(BB173&lt;100,2,3)))</f>
        <v>3</v>
      </c>
      <c r="BD173" s="7" t="s">
        <v>381</v>
      </c>
      <c r="BE173" s="37" t="str">
        <f>IF(BD173="Не имеется",SUBSTITUTE(BD173,"Не имеется",1),SUBSTITUTE(BD173,"Имеется",0))</f>
        <v>1</v>
      </c>
      <c r="BF173" s="8">
        <v>0</v>
      </c>
      <c r="BG173" s="8">
        <v>19569.7</v>
      </c>
      <c r="BH173" s="37">
        <f>ROUND(BF173/BG173*100,0)</f>
        <v>0</v>
      </c>
      <c r="BI173" s="37">
        <f>IF(BH173&gt;50,0,IF(BH173&gt;40,1,IF(BH173&gt;30,2,IF(BH173&gt;20,3,IF(BH173&gt;10,4,5)))))</f>
        <v>5</v>
      </c>
      <c r="BJ173" s="23">
        <v>44.8</v>
      </c>
      <c r="BK173" s="23">
        <v>30598.7</v>
      </c>
      <c r="BL173" s="1">
        <f>ROUND(BJ173/BK173*100,0)</f>
        <v>0</v>
      </c>
      <c r="BM173" s="37">
        <f>IF(BL173&gt;15,0,IF(BL173&gt;12,1,IF(BL173&gt;9,2,IF(BL173&gt;6,3,IF(BL173&gt;3,4,5)))))</f>
        <v>5</v>
      </c>
      <c r="BN173" s="23">
        <v>-2200</v>
      </c>
      <c r="BO173" s="23">
        <v>2746.7000000000007</v>
      </c>
      <c r="BP173" s="23">
        <v>-90.699999999999818</v>
      </c>
      <c r="BQ173" s="23">
        <v>16823</v>
      </c>
      <c r="BR173" s="23">
        <v>7727</v>
      </c>
      <c r="BS173" s="37">
        <f t="shared" si="199"/>
        <v>0</v>
      </c>
      <c r="BT173" s="37">
        <f>IF(BS173&gt;5,0,IF(BS173&gt;0,1,2))</f>
        <v>2</v>
      </c>
      <c r="BU173" s="10" t="s">
        <v>384</v>
      </c>
      <c r="BV173" s="50" t="str">
        <f t="shared" si="236"/>
        <v>1</v>
      </c>
      <c r="BW173" s="10" t="s">
        <v>384</v>
      </c>
      <c r="BX173" s="50" t="str">
        <f>IF(BW173="Осуществляется",SUBSTITUTE(BW173,"Осуществляется",1),SUBSTITUTE(BW173,"Не осуществляется",0))</f>
        <v>1</v>
      </c>
      <c r="BY173" s="10" t="s">
        <v>384</v>
      </c>
      <c r="BZ173" s="50" t="str">
        <f t="shared" si="202"/>
        <v>1</v>
      </c>
      <c r="CA173" s="10" t="s">
        <v>384</v>
      </c>
      <c r="CB173" s="50" t="str">
        <f t="shared" si="203"/>
        <v>1</v>
      </c>
      <c r="CC173" s="10" t="s">
        <v>384</v>
      </c>
      <c r="CD173" s="50" t="str">
        <f>IF(CC173="Осуществляется",SUBSTITUTE(CC173,"Осуществляется",1),SUBSTITUTE(CC173,"Не осуществляется",0))</f>
        <v>1</v>
      </c>
      <c r="CE173" s="10" t="s">
        <v>422</v>
      </c>
      <c r="CF173" s="50" t="str">
        <f t="shared" si="207"/>
        <v>1</v>
      </c>
      <c r="CG173" s="18">
        <f t="shared" si="206"/>
        <v>45</v>
      </c>
    </row>
    <row r="174" spans="1:86" s="44" customFormat="1" ht="34.15" customHeight="1" x14ac:dyDescent="0.2">
      <c r="A174" s="34">
        <v>172</v>
      </c>
      <c r="B174" s="43" t="s">
        <v>115</v>
      </c>
      <c r="C174" s="23">
        <v>4181.3</v>
      </c>
      <c r="D174" s="23">
        <v>0</v>
      </c>
      <c r="E174" s="23">
        <v>4284.8999999999996</v>
      </c>
      <c r="F174" s="23">
        <v>0</v>
      </c>
      <c r="G174" s="37">
        <f>ROUND((C174-D174)/(E174-F174)*100,0)</f>
        <v>98</v>
      </c>
      <c r="H174" s="37">
        <f>IF(G174&lt;51,0,IF(G174&lt;61,1,IF(G174&lt;71,2,IF(G174&lt;81,3,IF(G174&lt;90,4,5)))))</f>
        <v>5</v>
      </c>
      <c r="I174" s="9" t="s">
        <v>378</v>
      </c>
      <c r="J174" s="50" t="str">
        <f>IF(I174="Да",SUBSTITUTE(I174,"Да",1),SUBSTITUTE(I174,"Нет",0))</f>
        <v>1</v>
      </c>
      <c r="K174" s="23">
        <v>886.6</v>
      </c>
      <c r="L174" s="23">
        <v>2348.4</v>
      </c>
      <c r="M174" s="37">
        <f>ROUND(ABS(L174-K174)/K174*100,0)</f>
        <v>165</v>
      </c>
      <c r="N174" s="37">
        <f>IF(M174&gt;30,0,IF(M174&gt;25,1,IF(M174&gt;20,2,IF(M174&gt;15,3,IF(M174&gt;10,4,5)))))</f>
        <v>0</v>
      </c>
      <c r="O174" s="8">
        <v>3791.5</v>
      </c>
      <c r="P174" s="8">
        <v>3038.8</v>
      </c>
      <c r="Q174" s="39">
        <f>ROUND(ABS(O174-P174)/P174*100,0)</f>
        <v>25</v>
      </c>
      <c r="R174" s="37">
        <f>IF(Q174&gt;30,0,IF(Q174&gt;25,1,IF(Q174&gt;20,2,IF(Q174&gt;15,3,IF(Q174&gt;10,4,5)))))</f>
        <v>2</v>
      </c>
      <c r="S174" s="8">
        <v>0</v>
      </c>
      <c r="T174" s="37">
        <f>IF(S174&gt;0,0,1)</f>
        <v>1</v>
      </c>
      <c r="U174" s="8" t="s">
        <v>380</v>
      </c>
      <c r="V174" s="37" t="str">
        <f>IF(U174="Имеется",SUBSTITUTE(U174,"Имеется",1),SUBSTITUTE(U174,"Не имеется",0))</f>
        <v>1</v>
      </c>
      <c r="W174" s="8">
        <v>2137.1999999999998</v>
      </c>
      <c r="X174" s="8">
        <v>5347.3</v>
      </c>
      <c r="Y174" s="37">
        <f>ROUND(W174/X174*100,0)</f>
        <v>40</v>
      </c>
      <c r="Z174" s="37">
        <f>IF(Y174&gt;50,0,IF(Y174&gt;20,1,IF(Y174&gt;5,2,3)))</f>
        <v>1</v>
      </c>
      <c r="AA174" s="8">
        <v>0</v>
      </c>
      <c r="AB174" s="8">
        <v>4170.8999999999996</v>
      </c>
      <c r="AC174" s="38">
        <f>ROUND(AA174/AB174*100,1)</f>
        <v>0</v>
      </c>
      <c r="AD174" s="37">
        <f>IF(AC174=0,2,IF(AC174&gt;0.1,0,1))</f>
        <v>2</v>
      </c>
      <c r="AE174" s="23">
        <v>0</v>
      </c>
      <c r="AF174" s="37">
        <f>IF(AE174=0,1,0)</f>
        <v>1</v>
      </c>
      <c r="AG174" s="8">
        <v>1075.7</v>
      </c>
      <c r="AH174" s="8">
        <v>886.6</v>
      </c>
      <c r="AI174" s="8">
        <v>2348.4</v>
      </c>
      <c r="AJ174" s="8">
        <v>886.6</v>
      </c>
      <c r="AK174" s="41">
        <f>ROUND(IF(AG174&lt;AH174,0,IF((AG174-AH174)&lt;(AI174-AJ174),0,((AG174-AH174)-(AI174-AJ174))/AG174*100)),0)</f>
        <v>0</v>
      </c>
      <c r="AL174" s="41">
        <f>IF(AK174&gt;5,0,IF(AK174&gt;3,1,IF(AK174&gt;0,2,3)))</f>
        <v>3</v>
      </c>
      <c r="AM174" s="10" t="s">
        <v>378</v>
      </c>
      <c r="AN174" s="37" t="str">
        <f>IF(AM174="Да",SUBSTITUTE(AM174,"Да",1),SUBSTITUTE(AM174,"Нет",0))</f>
        <v>1</v>
      </c>
      <c r="AO174" s="10" t="s">
        <v>380</v>
      </c>
      <c r="AP174" s="37" t="str">
        <f>IF(AO174="Имеется",SUBSTITUTE(AO174,"Имеется",1),IF(AO174="Нет учреждений, которым доводится мун. задание",SUBSTITUTE(AO174,"Нет учреждений, которым доводится мун. задание",1),SUBSTITUTE(AO174,"Не имеется",0)))</f>
        <v>1</v>
      </c>
      <c r="AQ174" s="23">
        <v>627.5</v>
      </c>
      <c r="AR174" s="23">
        <v>1004.9</v>
      </c>
      <c r="AS174" s="23">
        <v>773.3</v>
      </c>
      <c r="AT174" s="23">
        <v>807.2</v>
      </c>
      <c r="AU174" s="40">
        <f>ROUND(ABS(AT174/((AQ174+AR174+AS174)/3)-1)*100,0)</f>
        <v>1</v>
      </c>
      <c r="AV174" s="37">
        <f>IF(AU174&gt;50,0,IF(AU174&gt;40,1,IF(AU174&gt;30,2,IF(AU174&gt;20,3,IF(AU174&gt;10,4,5)))))</f>
        <v>5</v>
      </c>
      <c r="AW174" s="10" t="s">
        <v>381</v>
      </c>
      <c r="AX174" s="37" t="str">
        <f>IF(AW174="Не имеется",SUBSTITUTE(AW174,"Не имеется",1),SUBSTITUTE(AW174,"Имеется",0))</f>
        <v>1</v>
      </c>
      <c r="AY174" s="8">
        <v>5443.6</v>
      </c>
      <c r="AZ174" s="8">
        <v>0</v>
      </c>
      <c r="BA174" s="8">
        <v>4170.8999999999996</v>
      </c>
      <c r="BB174" s="37">
        <f>ROUND((AY174+AZ174)/BA174*100,0)</f>
        <v>131</v>
      </c>
      <c r="BC174" s="37">
        <f>IF(BB174&lt;90,0,IF(BB174&lt;95,1,IF(BB174&lt;100,2,3)))</f>
        <v>3</v>
      </c>
      <c r="BD174" s="7" t="s">
        <v>381</v>
      </c>
      <c r="BE174" s="37" t="str">
        <f>IF(BD174="Не имеется",SUBSTITUTE(BD174,"Не имеется",1),SUBSTITUTE(BD174,"Имеется",0))</f>
        <v>1</v>
      </c>
      <c r="BF174" s="8">
        <v>0</v>
      </c>
      <c r="BG174" s="8">
        <v>2348.4</v>
      </c>
      <c r="BH174" s="37">
        <f>ROUND(BF174/BG174*100,0)</f>
        <v>0</v>
      </c>
      <c r="BI174" s="37">
        <f>IF(BH174&gt;50,0,IF(BH174&gt;40,1,IF(BH174&gt;30,2,IF(BH174&gt;20,3,IF(BH174&gt;10,4,5)))))</f>
        <v>5</v>
      </c>
      <c r="BJ174" s="23">
        <v>0</v>
      </c>
      <c r="BK174" s="23">
        <v>4074.5</v>
      </c>
      <c r="BL174" s="1">
        <f>ROUND(BJ174/BK174*100,0)</f>
        <v>0</v>
      </c>
      <c r="BM174" s="37">
        <f>IF(BL174&gt;15,0,IF(BL174&gt;12,1,IF(BL174&gt;9,2,IF(BL174&gt;6,3,IF(BL174&gt;3,4,5)))))</f>
        <v>5</v>
      </c>
      <c r="BN174" s="23">
        <v>0</v>
      </c>
      <c r="BO174" s="23">
        <v>1082.9000000000001</v>
      </c>
      <c r="BP174" s="23">
        <v>219.69999999999982</v>
      </c>
      <c r="BQ174" s="23">
        <v>1265.5</v>
      </c>
      <c r="BR174" s="23">
        <v>1917.5</v>
      </c>
      <c r="BS174" s="37">
        <f>ROUND(IF(BF174&gt;0,IF(BN174&gt;0,(BN174-BO174-BP174)/(BQ174+BR174)*100,0),0),0)</f>
        <v>0</v>
      </c>
      <c r="BT174" s="37">
        <f>IF(BS174&gt;5,0,IF(BS174&gt;0,1,2))</f>
        <v>2</v>
      </c>
      <c r="BU174" s="10" t="s">
        <v>384</v>
      </c>
      <c r="BV174" s="50" t="str">
        <f>IF(BU174="Осуществляется",SUBSTITUTE(BU174,"Осуществляется",1),SUBSTITUTE(BU174,"Не осуществляется",0))</f>
        <v>1</v>
      </c>
      <c r="BW174" s="10" t="s">
        <v>384</v>
      </c>
      <c r="BX174" s="50" t="str">
        <f>IF(BW174="Осуществляется",SUBSTITUTE(BW174,"Осуществляется",1),SUBSTITUTE(BW174,"Не осуществляется",0))</f>
        <v>1</v>
      </c>
      <c r="BY174" s="10" t="s">
        <v>384</v>
      </c>
      <c r="BZ174" s="50" t="str">
        <f>IF(BY174="Осуществляется",SUBSTITUTE(BY174,"Осуществляется",1),SUBSTITUTE(BY174,"Не осуществляется",0))</f>
        <v>1</v>
      </c>
      <c r="CA174" s="10" t="s">
        <v>384</v>
      </c>
      <c r="CB174" s="50" t="str">
        <f>IF(CA174="Осуществляется",SUBSTITUTE(CA174,"Осуществляется",1),SUBSTITUTE(CA174,"Не осуществляется",0))</f>
        <v>1</v>
      </c>
      <c r="CC174" s="10" t="s">
        <v>384</v>
      </c>
      <c r="CD174" s="50" t="str">
        <f>IF(CC174="Осуществляется",SUBSTITUTE(CC174,"Осуществляется",1),SUBSTITUTE(CC174,"Не осуществляется",0))</f>
        <v>1</v>
      </c>
      <c r="CE174" s="10" t="s">
        <v>422</v>
      </c>
      <c r="CF174" s="50" t="str">
        <f t="shared" si="207"/>
        <v>1</v>
      </c>
      <c r="CG174" s="18">
        <f t="shared" si="206"/>
        <v>47</v>
      </c>
    </row>
    <row r="175" spans="1:86" s="44" customFormat="1" ht="50.45" customHeight="1" x14ac:dyDescent="0.2">
      <c r="A175" s="34">
        <v>170</v>
      </c>
      <c r="B175" s="43" t="s">
        <v>256</v>
      </c>
      <c r="C175" s="23">
        <v>10120.700000000001</v>
      </c>
      <c r="D175" s="23">
        <v>0</v>
      </c>
      <c r="E175" s="23">
        <v>10494.8</v>
      </c>
      <c r="F175" s="23">
        <v>0</v>
      </c>
      <c r="G175" s="37">
        <f>ROUND((C175-D175)/(E175-F175)*100,0)</f>
        <v>96</v>
      </c>
      <c r="H175" s="37">
        <f>IF(G175&lt;51,0,IF(G175&lt;61,1,IF(G175&lt;71,2,IF(G175&lt;81,3,IF(G175&lt;90,4,5)))))</f>
        <v>5</v>
      </c>
      <c r="I175" s="9" t="s">
        <v>378</v>
      </c>
      <c r="J175" s="50" t="str">
        <f>IF(I175="Да",SUBSTITUTE(I175,"Да",1),SUBSTITUTE(I175,"Нет",0))</f>
        <v>1</v>
      </c>
      <c r="K175" s="23">
        <v>2751.2</v>
      </c>
      <c r="L175" s="23">
        <v>5088.3999999999996</v>
      </c>
      <c r="M175" s="37">
        <f>ROUND(ABS(L175-K175)/K175*100,0)</f>
        <v>85</v>
      </c>
      <c r="N175" s="37">
        <f>IF(M175&gt;30,0,IF(M175&gt;25,1,IF(M175&gt;20,2,IF(M175&gt;15,3,IF(M175&gt;10,4,5)))))</f>
        <v>0</v>
      </c>
      <c r="O175" s="8">
        <v>9697.5</v>
      </c>
      <c r="P175" s="8">
        <v>6114.9</v>
      </c>
      <c r="Q175" s="39">
        <f>ROUND(ABS(O175-P175)/P175*100,0)</f>
        <v>59</v>
      </c>
      <c r="R175" s="37">
        <f>IF(Q175&gt;30,0,IF(Q175&gt;25,1,IF(Q175&gt;20,2,IF(Q175&gt;15,3,IF(Q175&gt;10,4,5)))))</f>
        <v>0</v>
      </c>
      <c r="S175" s="8">
        <v>0</v>
      </c>
      <c r="T175" s="37">
        <f>IF(S175&gt;0,0,1)</f>
        <v>1</v>
      </c>
      <c r="U175" s="8" t="s">
        <v>380</v>
      </c>
      <c r="V175" s="37" t="str">
        <f>IF(U175="Имеется",SUBSTITUTE(U175,"Имеется",1),SUBSTITUTE(U175,"Не имеется",0))</f>
        <v>1</v>
      </c>
      <c r="W175" s="8">
        <v>4279</v>
      </c>
      <c r="X175" s="8">
        <v>28979.4</v>
      </c>
      <c r="Y175" s="37">
        <f>ROUND(W175/X175*100,0)</f>
        <v>15</v>
      </c>
      <c r="Z175" s="37">
        <f>IF(Y175&gt;50,0,IF(Y175&gt;20,1,IF(Y175&gt;5,2,3)))</f>
        <v>2</v>
      </c>
      <c r="AA175" s="8">
        <v>0</v>
      </c>
      <c r="AB175" s="8">
        <v>16157.2</v>
      </c>
      <c r="AC175" s="38">
        <f>ROUND(AA175/AB175*100,1)</f>
        <v>0</v>
      </c>
      <c r="AD175" s="37">
        <f>IF(AC175=0,2,IF(AC175&gt;0.1,0,1))</f>
        <v>2</v>
      </c>
      <c r="AE175" s="23">
        <v>0</v>
      </c>
      <c r="AF175" s="37">
        <f>IF(AE175=0,1,0)</f>
        <v>1</v>
      </c>
      <c r="AG175" s="8">
        <v>4373.8</v>
      </c>
      <c r="AH175" s="8">
        <v>2751.2</v>
      </c>
      <c r="AI175" s="8">
        <v>5088.3999999999996</v>
      </c>
      <c r="AJ175" s="8">
        <v>2751.2</v>
      </c>
      <c r="AK175" s="41">
        <f t="shared" si="185"/>
        <v>0</v>
      </c>
      <c r="AL175" s="41">
        <f>IF(AK175&gt;5,0,IF(AK175&gt;3,1,IF(AK175&gt;0,2,3)))</f>
        <v>3</v>
      </c>
      <c r="AM175" s="10" t="s">
        <v>378</v>
      </c>
      <c r="AN175" s="37" t="str">
        <f>IF(AM175="Да",SUBSTITUTE(AM175,"Да",1),SUBSTITUTE(AM175,"Нет",0))</f>
        <v>1</v>
      </c>
      <c r="AO175" s="10" t="s">
        <v>380</v>
      </c>
      <c r="AP175" s="37" t="str">
        <f>IF(AO175="Имеется",SUBSTITUTE(AO175,"Имеется",1),IF(AO175="Нет учреждений, которым доводится мун. задание",SUBSTITUTE(AO175,"Нет учреждений, которым доводится мун. задание",1),SUBSTITUTE(AO175,"Не имеется",0)))</f>
        <v>1</v>
      </c>
      <c r="AQ175" s="23">
        <v>1634.3</v>
      </c>
      <c r="AR175" s="23">
        <v>2139.1</v>
      </c>
      <c r="AS175" s="23">
        <v>2400.3000000000002</v>
      </c>
      <c r="AT175" s="23">
        <v>2479.1</v>
      </c>
      <c r="AU175" s="40">
        <f>ROUND(ABS(AT175/((AQ175+AR175+AS175)/3)-1)*100,0)</f>
        <v>20</v>
      </c>
      <c r="AV175" s="37">
        <f>IF(AU175&gt;50,0,IF(AU175&gt;40,1,IF(AU175&gt;30,2,IF(AU175&gt;20,3,IF(AU175&gt;10,4,5)))))</f>
        <v>4</v>
      </c>
      <c r="AW175" s="10" t="s">
        <v>381</v>
      </c>
      <c r="AX175" s="37" t="str">
        <f t="shared" si="239"/>
        <v>1</v>
      </c>
      <c r="AY175" s="8">
        <v>29280.6</v>
      </c>
      <c r="AZ175" s="8">
        <v>0</v>
      </c>
      <c r="BA175" s="8">
        <v>16157.2</v>
      </c>
      <c r="BB175" s="37">
        <f>ROUND((AY175+AZ175)/BA175*100,0)</f>
        <v>181</v>
      </c>
      <c r="BC175" s="37">
        <f>IF(BB175&lt;90,0,IF(BB175&lt;95,1,IF(BB175&lt;100,2,3)))</f>
        <v>3</v>
      </c>
      <c r="BD175" s="7" t="s">
        <v>381</v>
      </c>
      <c r="BE175" s="37" t="str">
        <f>IF(BD175="Не имеется",SUBSTITUTE(BD175,"Не имеется",1),SUBSTITUTE(BD175,"Имеется",0))</f>
        <v>1</v>
      </c>
      <c r="BF175" s="8">
        <v>2500</v>
      </c>
      <c r="BG175" s="8">
        <v>5088.3999999999996</v>
      </c>
      <c r="BH175" s="37">
        <f>ROUND(BF175/BG175*100,0)</f>
        <v>49</v>
      </c>
      <c r="BI175" s="37">
        <f>IF(BH175&gt;50,0,IF(BH175&gt;40,1,IF(BH175&gt;30,2,IF(BH175&gt;20,3,IF(BH175&gt;10,4,5)))))</f>
        <v>1</v>
      </c>
      <c r="BJ175" s="23">
        <v>59.5</v>
      </c>
      <c r="BK175" s="23">
        <v>15856</v>
      </c>
      <c r="BL175" s="1">
        <f>ROUND(BJ175/BK175*100,0)</f>
        <v>0</v>
      </c>
      <c r="BM175" s="37">
        <f>IF(BL175&gt;15,0,IF(BL175&gt;12,1,IF(BL175&gt;9,2,IF(BL175&gt;6,3,IF(BL175&gt;3,4,5)))))</f>
        <v>5</v>
      </c>
      <c r="BN175" s="23">
        <v>-300</v>
      </c>
      <c r="BO175" s="23">
        <v>-1117.3000000000002</v>
      </c>
      <c r="BP175" s="23">
        <v>485.5</v>
      </c>
      <c r="BQ175" s="23">
        <v>6205.7</v>
      </c>
      <c r="BR175" s="23">
        <v>3793.5</v>
      </c>
      <c r="BS175" s="37">
        <f t="shared" si="199"/>
        <v>0</v>
      </c>
      <c r="BT175" s="37">
        <f>IF(BS175&gt;5,0,IF(BS175&gt;0,1,2))</f>
        <v>2</v>
      </c>
      <c r="BU175" s="10" t="s">
        <v>384</v>
      </c>
      <c r="BV175" s="50" t="str">
        <f t="shared" si="236"/>
        <v>1</v>
      </c>
      <c r="BW175" s="10" t="s">
        <v>384</v>
      </c>
      <c r="BX175" s="50" t="str">
        <f>IF(BW175="Осуществляется",SUBSTITUTE(BW175,"Осуществляется",1),SUBSTITUTE(BW175,"Не осуществляется",0))</f>
        <v>1</v>
      </c>
      <c r="BY175" s="10" t="s">
        <v>384</v>
      </c>
      <c r="BZ175" s="50" t="str">
        <f t="shared" si="202"/>
        <v>1</v>
      </c>
      <c r="CA175" s="10" t="s">
        <v>384</v>
      </c>
      <c r="CB175" s="50" t="str">
        <f t="shared" si="203"/>
        <v>1</v>
      </c>
      <c r="CC175" s="10" t="s">
        <v>384</v>
      </c>
      <c r="CD175" s="50" t="str">
        <f>IF(CC175="Осуществляется",SUBSTITUTE(CC175,"Осуществляется",1),SUBSTITUTE(CC175,"Не осуществляется",0))</f>
        <v>1</v>
      </c>
      <c r="CE175" s="10" t="s">
        <v>422</v>
      </c>
      <c r="CF175" s="50" t="str">
        <f t="shared" si="207"/>
        <v>1</v>
      </c>
      <c r="CG175" s="18">
        <f t="shared" si="206"/>
        <v>41</v>
      </c>
    </row>
    <row r="176" spans="1:86" s="44" customFormat="1" ht="34.15" customHeight="1" x14ac:dyDescent="0.2">
      <c r="A176" s="34">
        <v>171</v>
      </c>
      <c r="B176" s="43" t="s">
        <v>362</v>
      </c>
      <c r="C176" s="23">
        <v>8372.2000000000007</v>
      </c>
      <c r="D176" s="23">
        <v>0</v>
      </c>
      <c r="E176" s="23">
        <v>8475.7000000000007</v>
      </c>
      <c r="F176" s="23">
        <v>0</v>
      </c>
      <c r="G176" s="37">
        <f>ROUND((C176-D176)/(E176-F176)*100,0)</f>
        <v>99</v>
      </c>
      <c r="H176" s="37">
        <f>IF(G176&lt;51,0,IF(G176&lt;61,1,IF(G176&lt;71,2,IF(G176&lt;81,3,IF(G176&lt;90,4,5)))))</f>
        <v>5</v>
      </c>
      <c r="I176" s="9" t="s">
        <v>378</v>
      </c>
      <c r="J176" s="50" t="str">
        <f>IF(I176="Да",SUBSTITUTE(I176,"Да",1),SUBSTITUTE(I176,"Нет",0))</f>
        <v>1</v>
      </c>
      <c r="K176" s="23">
        <v>2004.3</v>
      </c>
      <c r="L176" s="23">
        <v>2699.2</v>
      </c>
      <c r="M176" s="37">
        <f>ROUND(ABS(L176-K176)/K176*100,0)</f>
        <v>35</v>
      </c>
      <c r="N176" s="37">
        <f>IF(M176&gt;30,0,IF(M176&gt;25,1,IF(M176&gt;20,2,IF(M176&gt;15,3,IF(M176&gt;10,4,5)))))</f>
        <v>0</v>
      </c>
      <c r="O176" s="8">
        <v>7993.8</v>
      </c>
      <c r="P176" s="8">
        <v>6057.7</v>
      </c>
      <c r="Q176" s="39">
        <f>ROUND(ABS(O176-P176)/P176*100,0)</f>
        <v>32</v>
      </c>
      <c r="R176" s="37">
        <f>IF(Q176&gt;30,0,IF(Q176&gt;25,1,IF(Q176&gt;20,2,IF(Q176&gt;15,3,IF(Q176&gt;10,4,5)))))</f>
        <v>0</v>
      </c>
      <c r="S176" s="8">
        <v>0</v>
      </c>
      <c r="T176" s="37">
        <f>IF(S176&gt;0,0,1)</f>
        <v>1</v>
      </c>
      <c r="U176" s="8" t="s">
        <v>380</v>
      </c>
      <c r="V176" s="37" t="str">
        <f>IF(U176="Имеется",SUBSTITUTE(U176,"Имеется",1),SUBSTITUTE(U176,"Не имеется",0))</f>
        <v>1</v>
      </c>
      <c r="W176" s="8">
        <v>4053.3</v>
      </c>
      <c r="X176" s="8">
        <v>7720</v>
      </c>
      <c r="Y176" s="37">
        <f>ROUND(W176/X176*100,0)</f>
        <v>53</v>
      </c>
      <c r="Z176" s="37">
        <f>IF(Y176&gt;50,0,IF(Y176&gt;20,1,IF(Y176&gt;5,2,3)))</f>
        <v>0</v>
      </c>
      <c r="AA176" s="8">
        <v>0</v>
      </c>
      <c r="AB176" s="8">
        <v>7896.1</v>
      </c>
      <c r="AC176" s="38">
        <f>ROUND(AA176/AB176*100,1)</f>
        <v>0</v>
      </c>
      <c r="AD176" s="37">
        <f>IF(AC176=0,2,IF(AC176&gt;0.1,0,1))</f>
        <v>2</v>
      </c>
      <c r="AE176" s="23">
        <v>0</v>
      </c>
      <c r="AF176" s="37">
        <f>IF(AE176=0,1,0)</f>
        <v>1</v>
      </c>
      <c r="AG176" s="8">
        <v>2868.4</v>
      </c>
      <c r="AH176" s="8">
        <v>2004.3</v>
      </c>
      <c r="AI176" s="8">
        <v>2788.6</v>
      </c>
      <c r="AJ176" s="8">
        <v>2004.3</v>
      </c>
      <c r="AK176" s="41">
        <f t="shared" si="185"/>
        <v>3</v>
      </c>
      <c r="AL176" s="41">
        <f>IF(AK176&gt;5,0,IF(AK176&gt;3,1,IF(AK176&gt;0,2,3)))</f>
        <v>2</v>
      </c>
      <c r="AM176" s="10" t="s">
        <v>378</v>
      </c>
      <c r="AN176" s="37" t="str">
        <f>IF(AM176="Да",SUBSTITUTE(AM176,"Да",1),SUBSTITUTE(AM176,"Нет",0))</f>
        <v>1</v>
      </c>
      <c r="AO176" s="10" t="s">
        <v>380</v>
      </c>
      <c r="AP176" s="37" t="str">
        <f>IF(AO176="Имеется",SUBSTITUTE(AO176,"Имеется",1),IF(AO176="Нет учреждений, которым доводится мун. задание",SUBSTITUTE(AO176,"Нет учреждений, которым доводится мун. задание",1),SUBSTITUTE(AO176,"Не имеется",0)))</f>
        <v>1</v>
      </c>
      <c r="AQ176" s="23">
        <v>952.9</v>
      </c>
      <c r="AR176" s="23">
        <v>1626.8</v>
      </c>
      <c r="AS176" s="23">
        <v>1939.4</v>
      </c>
      <c r="AT176" s="23">
        <v>2313.1</v>
      </c>
      <c r="AU176" s="40">
        <f>ROUND(ABS(AT176/((AQ176+AR176+AS176)/3)-1)*100,0)</f>
        <v>54</v>
      </c>
      <c r="AV176" s="37">
        <f>IF(AU176&gt;50,0,IF(AU176&gt;40,1,IF(AU176&gt;30,2,IF(AU176&gt;20,3,IF(AU176&gt;10,4,5)))))</f>
        <v>0</v>
      </c>
      <c r="AW176" s="10" t="s">
        <v>381</v>
      </c>
      <c r="AX176" s="37" t="str">
        <f t="shared" si="239"/>
        <v>1</v>
      </c>
      <c r="AY176" s="8">
        <v>7816.4</v>
      </c>
      <c r="AZ176" s="8">
        <v>79.7</v>
      </c>
      <c r="BA176" s="8">
        <v>7896.2</v>
      </c>
      <c r="BB176" s="37">
        <f>ROUND((AY176+AZ176)/BA176*100,0)</f>
        <v>100</v>
      </c>
      <c r="BC176" s="37">
        <f>IF(BB176&lt;90,0,IF(BB176&lt;95,1,IF(BB176&lt;100,2,3)))</f>
        <v>3</v>
      </c>
      <c r="BD176" s="7" t="s">
        <v>381</v>
      </c>
      <c r="BE176" s="37" t="str">
        <f>IF(BD176="Не имеется",SUBSTITUTE(BD176,"Не имеется",1),SUBSTITUTE(BD176,"Имеется",0))</f>
        <v>1</v>
      </c>
      <c r="BF176" s="8">
        <v>0</v>
      </c>
      <c r="BG176" s="8">
        <v>2699.2</v>
      </c>
      <c r="BH176" s="37">
        <f>ROUND(BF176/BG176*100,0)</f>
        <v>0</v>
      </c>
      <c r="BI176" s="37">
        <f>IF(BH176&gt;50,0,IF(BH176&gt;40,1,IF(BH176&gt;30,2,IF(BH176&gt;20,3,IF(BH176&gt;10,4,5)))))</f>
        <v>5</v>
      </c>
      <c r="BJ176" s="23">
        <v>0</v>
      </c>
      <c r="BK176" s="23">
        <v>7799.8</v>
      </c>
      <c r="BL176" s="1">
        <f>ROUND(BJ176/BK176*100,0)</f>
        <v>0</v>
      </c>
      <c r="BM176" s="37">
        <f>IF(BL176&gt;15,0,IF(BL176&gt;12,1,IF(BL176&gt;9,2,IF(BL176&gt;6,3,IF(BL176&gt;3,4,5)))))</f>
        <v>5</v>
      </c>
      <c r="BN176" s="23">
        <v>0</v>
      </c>
      <c r="BO176" s="23">
        <v>137.69999999999982</v>
      </c>
      <c r="BP176" s="23">
        <v>452.90000000000009</v>
      </c>
      <c r="BQ176" s="23">
        <v>2561.5</v>
      </c>
      <c r="BR176" s="23">
        <v>3600.4</v>
      </c>
      <c r="BS176" s="37">
        <f t="shared" si="199"/>
        <v>0</v>
      </c>
      <c r="BT176" s="37">
        <f>IF(BS176&gt;5,0,IF(BS176&gt;0,1,2))</f>
        <v>2</v>
      </c>
      <c r="BU176" s="10" t="s">
        <v>384</v>
      </c>
      <c r="BV176" s="50" t="str">
        <f t="shared" si="236"/>
        <v>1</v>
      </c>
      <c r="BW176" s="10" t="s">
        <v>384</v>
      </c>
      <c r="BX176" s="50" t="str">
        <f>IF(BW176="Осуществляется",SUBSTITUTE(BW176,"Осуществляется",1),SUBSTITUTE(BW176,"Не осуществляется",0))</f>
        <v>1</v>
      </c>
      <c r="BY176" s="10" t="s">
        <v>384</v>
      </c>
      <c r="BZ176" s="50" t="str">
        <f t="shared" si="202"/>
        <v>1</v>
      </c>
      <c r="CA176" s="10" t="s">
        <v>384</v>
      </c>
      <c r="CB176" s="50" t="str">
        <f t="shared" si="203"/>
        <v>1</v>
      </c>
      <c r="CC176" s="10" t="s">
        <v>384</v>
      </c>
      <c r="CD176" s="50" t="str">
        <f>IF(CC176="Осуществляется",SUBSTITUTE(CC176,"Осуществляется",1),SUBSTITUTE(CC176,"Не осуществляется",0))</f>
        <v>1</v>
      </c>
      <c r="CE176" s="10" t="s">
        <v>422</v>
      </c>
      <c r="CF176" s="50" t="str">
        <f t="shared" si="207"/>
        <v>1</v>
      </c>
      <c r="CG176" s="18">
        <f t="shared" si="206"/>
        <v>38</v>
      </c>
    </row>
    <row r="177" spans="1:86" s="44" customFormat="1" ht="34.15" customHeight="1" x14ac:dyDescent="0.2">
      <c r="A177" s="34">
        <v>173</v>
      </c>
      <c r="B177" s="43" t="s">
        <v>116</v>
      </c>
      <c r="C177" s="23">
        <v>6218.9</v>
      </c>
      <c r="D177" s="23">
        <v>0</v>
      </c>
      <c r="E177" s="23">
        <v>6322.5</v>
      </c>
      <c r="F177" s="23">
        <v>0</v>
      </c>
      <c r="G177" s="37">
        <f>ROUND((C177-D177)/(E177-F177)*100,0)</f>
        <v>98</v>
      </c>
      <c r="H177" s="37">
        <f>IF(G177&lt;51,0,IF(G177&lt;61,1,IF(G177&lt;71,2,IF(G177&lt;81,3,IF(G177&lt;90,4,5)))))</f>
        <v>5</v>
      </c>
      <c r="I177" s="9" t="s">
        <v>378</v>
      </c>
      <c r="J177" s="50" t="str">
        <f>IF(I177="Да",SUBSTITUTE(I177,"Да",1),SUBSTITUTE(I177,"Нет",0))</f>
        <v>1</v>
      </c>
      <c r="K177" s="23">
        <v>1466</v>
      </c>
      <c r="L177" s="23">
        <v>1949.5</v>
      </c>
      <c r="M177" s="37">
        <f>ROUND(ABS(L177-K177)/K177*100,0)</f>
        <v>33</v>
      </c>
      <c r="N177" s="37">
        <f>IF(M177&gt;30,0,IF(M177&gt;25,1,IF(M177&gt;20,2,IF(M177&gt;15,3,IF(M177&gt;10,4,5)))))</f>
        <v>0</v>
      </c>
      <c r="O177" s="8">
        <v>5819.3</v>
      </c>
      <c r="P177" s="8">
        <v>4437.1000000000004</v>
      </c>
      <c r="Q177" s="39">
        <f>ROUND(ABS(O177-P177)/P177*100,0)</f>
        <v>31</v>
      </c>
      <c r="R177" s="37">
        <f>IF(Q177&gt;30,0,IF(Q177&gt;25,1,IF(Q177&gt;20,2,IF(Q177&gt;15,3,IF(Q177&gt;10,4,5)))))</f>
        <v>0</v>
      </c>
      <c r="S177" s="8">
        <v>0</v>
      </c>
      <c r="T177" s="37">
        <f>IF(S177&gt;0,0,1)</f>
        <v>1</v>
      </c>
      <c r="U177" s="8" t="s">
        <v>380</v>
      </c>
      <c r="V177" s="37" t="str">
        <f>IF(U177="Имеется",SUBSTITUTE(U177,"Имеется",1),SUBSTITUTE(U177,"Не имеется",0))</f>
        <v>1</v>
      </c>
      <c r="W177" s="8">
        <v>2967.9</v>
      </c>
      <c r="X177" s="8">
        <v>5856</v>
      </c>
      <c r="Y177" s="37">
        <f>ROUND(W177/X177*100,0)</f>
        <v>51</v>
      </c>
      <c r="Z177" s="37">
        <f>IF(Y177&gt;50,0,IF(Y177&gt;20,1,IF(Y177&gt;5,2,3)))</f>
        <v>0</v>
      </c>
      <c r="AA177" s="8">
        <v>0</v>
      </c>
      <c r="AB177" s="8">
        <v>5713.8</v>
      </c>
      <c r="AC177" s="38">
        <f>ROUND(AA177/AB177*100,1)</f>
        <v>0</v>
      </c>
      <c r="AD177" s="37">
        <f>IF(AC177=0,2,IF(AC177&gt;0.1,0,1))</f>
        <v>2</v>
      </c>
      <c r="AE177" s="23">
        <v>0</v>
      </c>
      <c r="AF177" s="37">
        <f>IF(AE177=0,1,0)</f>
        <v>1</v>
      </c>
      <c r="AG177" s="8">
        <v>1710.9</v>
      </c>
      <c r="AH177" s="8">
        <v>1466</v>
      </c>
      <c r="AI177" s="8">
        <v>1949.5</v>
      </c>
      <c r="AJ177" s="8">
        <v>1466</v>
      </c>
      <c r="AK177" s="41">
        <f t="shared" si="185"/>
        <v>0</v>
      </c>
      <c r="AL177" s="41">
        <f>IF(AK177&gt;5,0,IF(AK177&gt;3,1,IF(AK177&gt;0,2,3)))</f>
        <v>3</v>
      </c>
      <c r="AM177" s="10" t="s">
        <v>378</v>
      </c>
      <c r="AN177" s="37" t="str">
        <f>IF(AM177="Да",SUBSTITUTE(AM177,"Да",1),SUBSTITUTE(AM177,"Нет",0))</f>
        <v>1</v>
      </c>
      <c r="AO177" s="10" t="s">
        <v>380</v>
      </c>
      <c r="AP177" s="37" t="str">
        <f>IF(AO177="Имеется",SUBSTITUTE(AO177,"Имеется",1),IF(AO177="Нет учреждений, которым доводится мун. задание",SUBSTITUTE(AO177,"Нет учреждений, которым доводится мун. задание",1),SUBSTITUTE(AO177,"Не имеется",0)))</f>
        <v>1</v>
      </c>
      <c r="AQ177" s="23">
        <v>970</v>
      </c>
      <c r="AR177" s="23">
        <v>1173.5999999999999</v>
      </c>
      <c r="AS177" s="23">
        <v>1047.7</v>
      </c>
      <c r="AT177" s="23">
        <v>1487.5</v>
      </c>
      <c r="AU177" s="40">
        <f>ROUND(ABS(AT177/((AQ177+AR177+AS177)/3)-1)*100,0)</f>
        <v>40</v>
      </c>
      <c r="AV177" s="37">
        <f>IF(AU177&gt;50,0,IF(AU177&gt;40,1,IF(AU177&gt;30,2,IF(AU177&gt;20,3,IF(AU177&gt;10,4,5)))))</f>
        <v>2</v>
      </c>
      <c r="AW177" s="10" t="s">
        <v>381</v>
      </c>
      <c r="AX177" s="37" t="str">
        <f t="shared" si="239"/>
        <v>1</v>
      </c>
      <c r="AY177" s="8">
        <v>5952.4</v>
      </c>
      <c r="AZ177" s="8">
        <v>0</v>
      </c>
      <c r="BA177" s="8">
        <v>5713.8</v>
      </c>
      <c r="BB177" s="37">
        <f>ROUND((AY177+AZ177)/BA177*100,0)</f>
        <v>104</v>
      </c>
      <c r="BC177" s="37">
        <f>IF(BB177&lt;90,0,IF(BB177&lt;95,1,IF(BB177&lt;100,2,3)))</f>
        <v>3</v>
      </c>
      <c r="BD177" s="7" t="s">
        <v>381</v>
      </c>
      <c r="BE177" s="37" t="str">
        <f>IF(BD177="Не имеется",SUBSTITUTE(BD177,"Не имеется",1),SUBSTITUTE(BD177,"Имеется",0))</f>
        <v>1</v>
      </c>
      <c r="BF177" s="8">
        <v>0</v>
      </c>
      <c r="BG177" s="8">
        <v>1949.5</v>
      </c>
      <c r="BH177" s="37">
        <f>ROUND(BF177/BG177*100,0)</f>
        <v>0</v>
      </c>
      <c r="BI177" s="37">
        <f>IF(BH177&gt;50,0,IF(BH177&gt;40,1,IF(BH177&gt;30,2,IF(BH177&gt;20,3,IF(BH177&gt;10,4,5)))))</f>
        <v>5</v>
      </c>
      <c r="BJ177" s="23">
        <v>0</v>
      </c>
      <c r="BK177" s="23">
        <v>5617.4</v>
      </c>
      <c r="BL177" s="1">
        <f>ROUND(BJ177/BK177*100,0)</f>
        <v>0</v>
      </c>
      <c r="BM177" s="37">
        <f>IF(BL177&gt;15,0,IF(BL177&gt;12,1,IF(BL177&gt;9,2,IF(BL177&gt;6,3,IF(BL177&gt;3,4,5)))))</f>
        <v>5</v>
      </c>
      <c r="BN177" s="23">
        <v>0</v>
      </c>
      <c r="BO177" s="23">
        <v>398.5</v>
      </c>
      <c r="BP177" s="23">
        <v>277.5</v>
      </c>
      <c r="BQ177" s="23">
        <v>1551</v>
      </c>
      <c r="BR177" s="23">
        <v>2690.4</v>
      </c>
      <c r="BS177" s="37">
        <f t="shared" si="199"/>
        <v>0</v>
      </c>
      <c r="BT177" s="37">
        <f>IF(BS177&gt;5,0,IF(BS177&gt;0,1,2))</f>
        <v>2</v>
      </c>
      <c r="BU177" s="10" t="s">
        <v>384</v>
      </c>
      <c r="BV177" s="50" t="str">
        <f t="shared" si="236"/>
        <v>1</v>
      </c>
      <c r="BW177" s="10" t="s">
        <v>384</v>
      </c>
      <c r="BX177" s="50" t="str">
        <f>IF(BW177="Осуществляется",SUBSTITUTE(BW177,"Осуществляется",1),SUBSTITUTE(BW177,"Не осуществляется",0))</f>
        <v>1</v>
      </c>
      <c r="BY177" s="10" t="s">
        <v>384</v>
      </c>
      <c r="BZ177" s="50" t="str">
        <f t="shared" si="202"/>
        <v>1</v>
      </c>
      <c r="CA177" s="10" t="s">
        <v>384</v>
      </c>
      <c r="CB177" s="50" t="str">
        <f t="shared" si="203"/>
        <v>1</v>
      </c>
      <c r="CC177" s="10" t="s">
        <v>384</v>
      </c>
      <c r="CD177" s="50" t="str">
        <f>IF(CC177="Осуществляется",SUBSTITUTE(CC177,"Осуществляется",1),SUBSTITUTE(CC177,"Не осуществляется",0))</f>
        <v>1</v>
      </c>
      <c r="CE177" s="10" t="s">
        <v>422</v>
      </c>
      <c r="CF177" s="50" t="str">
        <f t="shared" si="207"/>
        <v>1</v>
      </c>
      <c r="CG177" s="18">
        <f t="shared" si="206"/>
        <v>41</v>
      </c>
    </row>
    <row r="178" spans="1:86" s="44" customFormat="1" ht="34.15" customHeight="1" x14ac:dyDescent="0.2">
      <c r="A178" s="34">
        <v>174</v>
      </c>
      <c r="B178" s="35" t="s">
        <v>2</v>
      </c>
      <c r="C178" s="23">
        <v>342473.86849000002</v>
      </c>
      <c r="D178" s="23">
        <v>0</v>
      </c>
      <c r="E178" s="23">
        <v>346192.46149000002</v>
      </c>
      <c r="F178" s="23">
        <v>2060.3229999999999</v>
      </c>
      <c r="G178" s="37">
        <f t="shared" si="172"/>
        <v>100</v>
      </c>
      <c r="H178" s="37">
        <f t="shared" si="173"/>
        <v>5</v>
      </c>
      <c r="I178" s="9" t="s">
        <v>378</v>
      </c>
      <c r="J178" s="50" t="str">
        <f t="shared" si="205"/>
        <v>1</v>
      </c>
      <c r="K178" s="23">
        <v>95093.861000000004</v>
      </c>
      <c r="L178" s="23">
        <v>87662.592220000006</v>
      </c>
      <c r="M178" s="37">
        <f t="shared" si="174"/>
        <v>8</v>
      </c>
      <c r="N178" s="37">
        <f t="shared" si="175"/>
        <v>5</v>
      </c>
      <c r="O178" s="8">
        <v>175432.54148000001</v>
      </c>
      <c r="P178" s="8">
        <v>145846.20000000001</v>
      </c>
      <c r="Q178" s="39">
        <f t="shared" si="176"/>
        <v>20</v>
      </c>
      <c r="R178" s="37">
        <f t="shared" si="177"/>
        <v>3</v>
      </c>
      <c r="S178" s="8">
        <v>0</v>
      </c>
      <c r="T178" s="37">
        <f t="shared" si="178"/>
        <v>1</v>
      </c>
      <c r="U178" s="8" t="s">
        <v>380</v>
      </c>
      <c r="V178" s="37" t="str">
        <f t="shared" si="179"/>
        <v>1</v>
      </c>
      <c r="W178" s="8">
        <v>99826.691630000001</v>
      </c>
      <c r="X178" s="8">
        <v>210364.44884999999</v>
      </c>
      <c r="Y178" s="37">
        <f t="shared" si="180"/>
        <v>47</v>
      </c>
      <c r="Z178" s="37">
        <f t="shared" si="181"/>
        <v>1</v>
      </c>
      <c r="AA178" s="8">
        <v>0</v>
      </c>
      <c r="AB178" s="8">
        <v>336652.03918999998</v>
      </c>
      <c r="AC178" s="38">
        <f t="shared" si="182"/>
        <v>0</v>
      </c>
      <c r="AD178" s="37">
        <f t="shared" si="183"/>
        <v>2</v>
      </c>
      <c r="AE178" s="23">
        <v>0</v>
      </c>
      <c r="AF178" s="37">
        <f t="shared" si="184"/>
        <v>1</v>
      </c>
      <c r="AG178" s="8">
        <v>69427.600000000006</v>
      </c>
      <c r="AH178" s="8">
        <v>95143.8</v>
      </c>
      <c r="AI178" s="8">
        <v>84681.231870000003</v>
      </c>
      <c r="AJ178" s="8">
        <v>108986.57213</v>
      </c>
      <c r="AK178" s="41">
        <f t="shared" si="185"/>
        <v>0</v>
      </c>
      <c r="AL178" s="41">
        <f t="shared" si="186"/>
        <v>3</v>
      </c>
      <c r="AM178" s="10" t="s">
        <v>378</v>
      </c>
      <c r="AN178" s="37" t="str">
        <f t="shared" si="187"/>
        <v>1</v>
      </c>
      <c r="AO178" s="10" t="s">
        <v>380</v>
      </c>
      <c r="AP178" s="37" t="str">
        <f t="shared" si="188"/>
        <v>1</v>
      </c>
      <c r="AQ178" s="23">
        <v>30889.7</v>
      </c>
      <c r="AR178" s="23">
        <v>27474.1</v>
      </c>
      <c r="AS178" s="23">
        <v>51149.7</v>
      </c>
      <c r="AT178" s="23">
        <v>28174.3</v>
      </c>
      <c r="AU178" s="40">
        <f t="shared" si="189"/>
        <v>23</v>
      </c>
      <c r="AV178" s="37">
        <f t="shared" si="190"/>
        <v>3</v>
      </c>
      <c r="AW178" s="10" t="s">
        <v>381</v>
      </c>
      <c r="AX178" s="37" t="str">
        <f t="shared" si="191"/>
        <v>1</v>
      </c>
      <c r="AY178" s="8">
        <v>356224.69248000003</v>
      </c>
      <c r="AZ178" s="8">
        <v>0</v>
      </c>
      <c r="BA178" s="8">
        <v>336652.03918999998</v>
      </c>
      <c r="BB178" s="37">
        <f t="shared" si="192"/>
        <v>106</v>
      </c>
      <c r="BC178" s="37">
        <f t="shared" si="193"/>
        <v>3</v>
      </c>
      <c r="BD178" s="7" t="s">
        <v>381</v>
      </c>
      <c r="BE178" s="37" t="str">
        <f t="shared" si="194"/>
        <v>1</v>
      </c>
      <c r="BF178" s="8">
        <v>12800</v>
      </c>
      <c r="BG178" s="8">
        <v>40752.141589999999</v>
      </c>
      <c r="BH178" s="37">
        <f t="shared" si="195"/>
        <v>31</v>
      </c>
      <c r="BI178" s="37">
        <f t="shared" si="196"/>
        <v>2</v>
      </c>
      <c r="BJ178" s="23">
        <v>282.69400000000002</v>
      </c>
      <c r="BK178" s="23">
        <v>194024.12322000001</v>
      </c>
      <c r="BL178" s="1">
        <f t="shared" si="197"/>
        <v>0</v>
      </c>
      <c r="BM178" s="37">
        <f t="shared" si="198"/>
        <v>5</v>
      </c>
      <c r="BN178" s="23">
        <v>-1200</v>
      </c>
      <c r="BO178" s="23">
        <v>-2730.0772199999919</v>
      </c>
      <c r="BP178" s="23">
        <v>5490.3610000000044</v>
      </c>
      <c r="BQ178" s="23">
        <v>90392.669439999998</v>
      </c>
      <c r="BR178" s="23">
        <v>47425.88</v>
      </c>
      <c r="BS178" s="37">
        <f t="shared" si="199"/>
        <v>0</v>
      </c>
      <c r="BT178" s="37">
        <f t="shared" si="200"/>
        <v>2</v>
      </c>
      <c r="BU178" s="10" t="s">
        <v>384</v>
      </c>
      <c r="BV178" s="50" t="str">
        <f t="shared" si="236"/>
        <v>1</v>
      </c>
      <c r="BW178" s="10" t="s">
        <v>384</v>
      </c>
      <c r="BX178" s="50" t="str">
        <f t="shared" si="201"/>
        <v>1</v>
      </c>
      <c r="BY178" s="10" t="s">
        <v>384</v>
      </c>
      <c r="BZ178" s="50" t="str">
        <f t="shared" si="202"/>
        <v>1</v>
      </c>
      <c r="CA178" s="10" t="s">
        <v>384</v>
      </c>
      <c r="CB178" s="50" t="str">
        <f t="shared" si="203"/>
        <v>1</v>
      </c>
      <c r="CC178" s="10" t="s">
        <v>384</v>
      </c>
      <c r="CD178" s="50" t="str">
        <f t="shared" si="204"/>
        <v>1</v>
      </c>
      <c r="CE178" s="10" t="s">
        <v>422</v>
      </c>
      <c r="CF178" s="50" t="str">
        <f t="shared" si="207"/>
        <v>1</v>
      </c>
      <c r="CG178" s="18">
        <f t="shared" si="206"/>
        <v>48</v>
      </c>
      <c r="CH178" s="42"/>
    </row>
    <row r="179" spans="1:86" s="44" customFormat="1" ht="34.15" customHeight="1" x14ac:dyDescent="0.2">
      <c r="A179" s="34">
        <v>175</v>
      </c>
      <c r="B179" s="43" t="s">
        <v>117</v>
      </c>
      <c r="C179" s="23">
        <v>43742.425069999998</v>
      </c>
      <c r="D179" s="23">
        <v>0</v>
      </c>
      <c r="E179" s="23">
        <v>44204.094069999999</v>
      </c>
      <c r="F179" s="23">
        <v>138</v>
      </c>
      <c r="G179" s="37">
        <f t="shared" si="172"/>
        <v>99</v>
      </c>
      <c r="H179" s="37">
        <f t="shared" si="173"/>
        <v>5</v>
      </c>
      <c r="I179" s="9" t="s">
        <v>378</v>
      </c>
      <c r="J179" s="50" t="str">
        <f t="shared" si="205"/>
        <v>1</v>
      </c>
      <c r="K179" s="23">
        <v>16049.8</v>
      </c>
      <c r="L179" s="23">
        <v>16400.317370000001</v>
      </c>
      <c r="M179" s="37">
        <f t="shared" si="174"/>
        <v>2</v>
      </c>
      <c r="N179" s="37">
        <f t="shared" si="175"/>
        <v>5</v>
      </c>
      <c r="O179" s="8">
        <v>23374.425070000001</v>
      </c>
      <c r="P179" s="8">
        <v>19684.601999999999</v>
      </c>
      <c r="Q179" s="39">
        <f t="shared" si="176"/>
        <v>19</v>
      </c>
      <c r="R179" s="37">
        <f t="shared" si="177"/>
        <v>3</v>
      </c>
      <c r="S179" s="8">
        <v>0</v>
      </c>
      <c r="T179" s="37">
        <f t="shared" si="178"/>
        <v>1</v>
      </c>
      <c r="U179" s="8" t="s">
        <v>380</v>
      </c>
      <c r="V179" s="37" t="str">
        <f t="shared" si="179"/>
        <v>1</v>
      </c>
      <c r="W179" s="8">
        <v>5547.4679999999998</v>
      </c>
      <c r="X179" s="8">
        <v>35965.315889999998</v>
      </c>
      <c r="Y179" s="37">
        <f t="shared" si="180"/>
        <v>15</v>
      </c>
      <c r="Z179" s="37">
        <f t="shared" si="181"/>
        <v>2</v>
      </c>
      <c r="AA179" s="8">
        <v>0</v>
      </c>
      <c r="AB179" s="8">
        <v>36021.709929999997</v>
      </c>
      <c r="AC179" s="38">
        <f t="shared" si="182"/>
        <v>0</v>
      </c>
      <c r="AD179" s="37">
        <f t="shared" si="183"/>
        <v>2</v>
      </c>
      <c r="AE179" s="23">
        <v>0</v>
      </c>
      <c r="AF179" s="37">
        <f t="shared" si="184"/>
        <v>1</v>
      </c>
      <c r="AG179" s="8">
        <v>16155.5</v>
      </c>
      <c r="AH179" s="8">
        <v>16049.8</v>
      </c>
      <c r="AI179" s="8">
        <v>16400.317370000001</v>
      </c>
      <c r="AJ179" s="8">
        <v>16049.8</v>
      </c>
      <c r="AK179" s="41">
        <f t="shared" si="185"/>
        <v>0</v>
      </c>
      <c r="AL179" s="41">
        <f t="shared" si="186"/>
        <v>3</v>
      </c>
      <c r="AM179" s="10" t="s">
        <v>378</v>
      </c>
      <c r="AN179" s="37" t="str">
        <f t="shared" si="187"/>
        <v>1</v>
      </c>
      <c r="AO179" s="10" t="s">
        <v>380</v>
      </c>
      <c r="AP179" s="37" t="str">
        <f t="shared" si="188"/>
        <v>1</v>
      </c>
      <c r="AQ179" s="23">
        <v>4536.3999999999996</v>
      </c>
      <c r="AR179" s="23">
        <v>1482.6</v>
      </c>
      <c r="AS179" s="23">
        <v>6487.1</v>
      </c>
      <c r="AT179" s="23">
        <v>9196.9</v>
      </c>
      <c r="AU179" s="40">
        <f t="shared" si="189"/>
        <v>121</v>
      </c>
      <c r="AV179" s="37">
        <f t="shared" si="190"/>
        <v>0</v>
      </c>
      <c r="AW179" s="10" t="s">
        <v>381</v>
      </c>
      <c r="AX179" s="37" t="str">
        <f t="shared" si="191"/>
        <v>1</v>
      </c>
      <c r="AY179" s="8">
        <v>36266.490890000001</v>
      </c>
      <c r="AZ179" s="8">
        <v>0</v>
      </c>
      <c r="BA179" s="8">
        <v>36021.709929999997</v>
      </c>
      <c r="BB179" s="37">
        <f t="shared" si="192"/>
        <v>101</v>
      </c>
      <c r="BC179" s="37">
        <f t="shared" si="193"/>
        <v>3</v>
      </c>
      <c r="BD179" s="7" t="s">
        <v>381</v>
      </c>
      <c r="BE179" s="37" t="str">
        <f t="shared" si="194"/>
        <v>1</v>
      </c>
      <c r="BF179" s="8">
        <v>0</v>
      </c>
      <c r="BG179" s="8">
        <v>16400.317370000001</v>
      </c>
      <c r="BH179" s="37">
        <f t="shared" si="195"/>
        <v>0</v>
      </c>
      <c r="BI179" s="37">
        <f t="shared" si="196"/>
        <v>5</v>
      </c>
      <c r="BJ179" s="23">
        <v>0</v>
      </c>
      <c r="BK179" s="23">
        <v>35720.534930000002</v>
      </c>
      <c r="BL179" s="1">
        <f t="shared" si="197"/>
        <v>0</v>
      </c>
      <c r="BM179" s="37">
        <f t="shared" si="198"/>
        <v>5</v>
      </c>
      <c r="BN179" s="23">
        <v>0</v>
      </c>
      <c r="BO179" s="23">
        <v>1579.8804900000014</v>
      </c>
      <c r="BP179" s="23">
        <v>-1160.402</v>
      </c>
      <c r="BQ179" s="23">
        <v>14820.436879999999</v>
      </c>
      <c r="BR179" s="23">
        <v>6707.87</v>
      </c>
      <c r="BS179" s="37">
        <f t="shared" si="199"/>
        <v>0</v>
      </c>
      <c r="BT179" s="37">
        <f t="shared" si="200"/>
        <v>2</v>
      </c>
      <c r="BU179" s="10" t="s">
        <v>384</v>
      </c>
      <c r="BV179" s="50" t="str">
        <f t="shared" si="236"/>
        <v>1</v>
      </c>
      <c r="BW179" s="10" t="s">
        <v>384</v>
      </c>
      <c r="BX179" s="50" t="str">
        <f t="shared" si="201"/>
        <v>1</v>
      </c>
      <c r="BY179" s="10" t="s">
        <v>384</v>
      </c>
      <c r="BZ179" s="50" t="str">
        <f t="shared" si="202"/>
        <v>1</v>
      </c>
      <c r="CA179" s="10" t="s">
        <v>384</v>
      </c>
      <c r="CB179" s="50" t="str">
        <f t="shared" si="203"/>
        <v>1</v>
      </c>
      <c r="CC179" s="10" t="s">
        <v>385</v>
      </c>
      <c r="CD179" s="50" t="str">
        <f t="shared" si="204"/>
        <v>0</v>
      </c>
      <c r="CE179" s="10" t="s">
        <v>422</v>
      </c>
      <c r="CF179" s="50" t="str">
        <f t="shared" si="207"/>
        <v>1</v>
      </c>
      <c r="CG179" s="18">
        <f t="shared" si="206"/>
        <v>48</v>
      </c>
    </row>
    <row r="180" spans="1:86" s="44" customFormat="1" ht="34.15" customHeight="1" x14ac:dyDescent="0.2">
      <c r="A180" s="34">
        <v>176</v>
      </c>
      <c r="B180" s="43" t="s">
        <v>119</v>
      </c>
      <c r="C180" s="23">
        <v>2230.8870000000002</v>
      </c>
      <c r="D180" s="23">
        <v>0</v>
      </c>
      <c r="E180" s="23">
        <v>2267.1379999999999</v>
      </c>
      <c r="F180" s="23">
        <v>0</v>
      </c>
      <c r="G180" s="37">
        <f t="shared" si="172"/>
        <v>98</v>
      </c>
      <c r="H180" s="37">
        <f t="shared" si="173"/>
        <v>5</v>
      </c>
      <c r="I180" s="9" t="s">
        <v>378</v>
      </c>
      <c r="J180" s="50" t="str">
        <f t="shared" si="205"/>
        <v>1</v>
      </c>
      <c r="K180" s="23">
        <v>1103.818</v>
      </c>
      <c r="L180" s="23">
        <v>946.61657000000002</v>
      </c>
      <c r="M180" s="37">
        <f t="shared" si="174"/>
        <v>14</v>
      </c>
      <c r="N180" s="37">
        <f t="shared" si="175"/>
        <v>4</v>
      </c>
      <c r="O180" s="8">
        <v>1860.8869999999999</v>
      </c>
      <c r="P180" s="8">
        <v>1596.9010000000001</v>
      </c>
      <c r="Q180" s="39">
        <f t="shared" si="176"/>
        <v>17</v>
      </c>
      <c r="R180" s="37">
        <f t="shared" si="177"/>
        <v>3</v>
      </c>
      <c r="S180" s="8">
        <v>0</v>
      </c>
      <c r="T180" s="37">
        <f t="shared" si="178"/>
        <v>1</v>
      </c>
      <c r="U180" s="8" t="s">
        <v>380</v>
      </c>
      <c r="V180" s="37" t="str">
        <f t="shared" si="179"/>
        <v>1</v>
      </c>
      <c r="W180" s="8">
        <v>491.58199999999999</v>
      </c>
      <c r="X180" s="8">
        <v>1749.19857</v>
      </c>
      <c r="Y180" s="37">
        <f t="shared" si="180"/>
        <v>28</v>
      </c>
      <c r="Z180" s="37">
        <f t="shared" si="181"/>
        <v>1</v>
      </c>
      <c r="AA180" s="8">
        <v>0</v>
      </c>
      <c r="AB180" s="8">
        <v>1753.9181599999999</v>
      </c>
      <c r="AC180" s="38">
        <f t="shared" si="182"/>
        <v>0</v>
      </c>
      <c r="AD180" s="37">
        <f t="shared" si="183"/>
        <v>2</v>
      </c>
      <c r="AE180" s="23">
        <v>0</v>
      </c>
      <c r="AF180" s="37">
        <f t="shared" si="184"/>
        <v>1</v>
      </c>
      <c r="AG180" s="8">
        <v>915.2</v>
      </c>
      <c r="AH180" s="8">
        <v>1103.8</v>
      </c>
      <c r="AI180" s="8">
        <v>946.61657000000002</v>
      </c>
      <c r="AJ180" s="8">
        <v>1103.818</v>
      </c>
      <c r="AK180" s="41">
        <f t="shared" si="185"/>
        <v>0</v>
      </c>
      <c r="AL180" s="41">
        <f t="shared" si="186"/>
        <v>3</v>
      </c>
      <c r="AM180" s="10" t="s">
        <v>378</v>
      </c>
      <c r="AN180" s="37" t="str">
        <f t="shared" si="187"/>
        <v>1</v>
      </c>
      <c r="AO180" s="10" t="s">
        <v>380</v>
      </c>
      <c r="AP180" s="37" t="str">
        <f t="shared" si="188"/>
        <v>1</v>
      </c>
      <c r="AQ180" s="23">
        <v>139.69999999999999</v>
      </c>
      <c r="AR180" s="23">
        <v>596.79999999999995</v>
      </c>
      <c r="AS180" s="23">
        <v>334.9</v>
      </c>
      <c r="AT180" s="23">
        <v>335.4</v>
      </c>
      <c r="AU180" s="40">
        <f t="shared" si="189"/>
        <v>6</v>
      </c>
      <c r="AV180" s="37">
        <f t="shared" si="190"/>
        <v>5</v>
      </c>
      <c r="AW180" s="10" t="s">
        <v>381</v>
      </c>
      <c r="AX180" s="37" t="str">
        <f t="shared" si="191"/>
        <v>1</v>
      </c>
      <c r="AY180" s="8">
        <v>1785.3395700000001</v>
      </c>
      <c r="AZ180" s="8">
        <v>0</v>
      </c>
      <c r="BA180" s="8">
        <v>1753.9181599999999</v>
      </c>
      <c r="BB180" s="37">
        <f t="shared" si="192"/>
        <v>102</v>
      </c>
      <c r="BC180" s="37">
        <f t="shared" si="193"/>
        <v>3</v>
      </c>
      <c r="BD180" s="7" t="s">
        <v>381</v>
      </c>
      <c r="BE180" s="37" t="str">
        <f t="shared" si="194"/>
        <v>1</v>
      </c>
      <c r="BF180" s="8">
        <v>0</v>
      </c>
      <c r="BG180" s="8">
        <v>946.61657000000002</v>
      </c>
      <c r="BH180" s="37">
        <f t="shared" si="195"/>
        <v>0</v>
      </c>
      <c r="BI180" s="37">
        <f t="shared" si="196"/>
        <v>5</v>
      </c>
      <c r="BJ180" s="23">
        <v>0</v>
      </c>
      <c r="BK180" s="23">
        <v>1717.7771600000001</v>
      </c>
      <c r="BL180" s="1">
        <f t="shared" si="197"/>
        <v>0</v>
      </c>
      <c r="BM180" s="37">
        <f t="shared" si="198"/>
        <v>5</v>
      </c>
      <c r="BN180" s="23">
        <v>0</v>
      </c>
      <c r="BO180" s="23">
        <v>-57.783540000000016</v>
      </c>
      <c r="BP180" s="23">
        <v>-143.29700000000003</v>
      </c>
      <c r="BQ180" s="23">
        <v>1004.40011</v>
      </c>
      <c r="BR180" s="23">
        <v>634.87900000000002</v>
      </c>
      <c r="BS180" s="37">
        <f t="shared" si="199"/>
        <v>0</v>
      </c>
      <c r="BT180" s="37">
        <f t="shared" si="200"/>
        <v>2</v>
      </c>
      <c r="BU180" s="10" t="s">
        <v>384</v>
      </c>
      <c r="BV180" s="50" t="str">
        <f t="shared" si="236"/>
        <v>1</v>
      </c>
      <c r="BW180" s="10" t="s">
        <v>385</v>
      </c>
      <c r="BX180" s="50" t="str">
        <f t="shared" si="201"/>
        <v>0</v>
      </c>
      <c r="BY180" s="10" t="s">
        <v>384</v>
      </c>
      <c r="BZ180" s="50" t="str">
        <f t="shared" si="202"/>
        <v>1</v>
      </c>
      <c r="CA180" s="10" t="s">
        <v>384</v>
      </c>
      <c r="CB180" s="50" t="str">
        <f t="shared" si="203"/>
        <v>1</v>
      </c>
      <c r="CC180" s="10" t="s">
        <v>385</v>
      </c>
      <c r="CD180" s="50" t="str">
        <f t="shared" si="204"/>
        <v>0</v>
      </c>
      <c r="CE180" s="10" t="s">
        <v>422</v>
      </c>
      <c r="CF180" s="50" t="str">
        <f t="shared" si="207"/>
        <v>1</v>
      </c>
      <c r="CG180" s="18">
        <f t="shared" si="206"/>
        <v>50</v>
      </c>
    </row>
    <row r="181" spans="1:86" s="44" customFormat="1" ht="34.15" customHeight="1" x14ac:dyDescent="0.2">
      <c r="A181" s="34">
        <v>177</v>
      </c>
      <c r="B181" s="43" t="s">
        <v>126</v>
      </c>
      <c r="C181" s="23">
        <v>2618.835</v>
      </c>
      <c r="D181" s="23">
        <v>0</v>
      </c>
      <c r="E181" s="23">
        <v>2668.0329999999999</v>
      </c>
      <c r="F181" s="23">
        <v>0</v>
      </c>
      <c r="G181" s="37">
        <f t="shared" si="172"/>
        <v>98</v>
      </c>
      <c r="H181" s="37">
        <f t="shared" si="173"/>
        <v>5</v>
      </c>
      <c r="I181" s="9" t="s">
        <v>378</v>
      </c>
      <c r="J181" s="50" t="str">
        <f t="shared" si="205"/>
        <v>1</v>
      </c>
      <c r="K181" s="23">
        <v>318.17700000000002</v>
      </c>
      <c r="L181" s="23">
        <v>340.26576999999997</v>
      </c>
      <c r="M181" s="37">
        <f t="shared" si="174"/>
        <v>7</v>
      </c>
      <c r="N181" s="37">
        <f t="shared" si="175"/>
        <v>5</v>
      </c>
      <c r="O181" s="8">
        <v>1256.9349999999999</v>
      </c>
      <c r="P181" s="8">
        <v>1172.2360000000001</v>
      </c>
      <c r="Q181" s="39">
        <f t="shared" si="176"/>
        <v>7</v>
      </c>
      <c r="R181" s="37">
        <f t="shared" si="177"/>
        <v>5</v>
      </c>
      <c r="S181" s="8">
        <v>0</v>
      </c>
      <c r="T181" s="37">
        <f t="shared" si="178"/>
        <v>1</v>
      </c>
      <c r="U181" s="8" t="s">
        <v>380</v>
      </c>
      <c r="V181" s="37" t="str">
        <f t="shared" si="179"/>
        <v>1</v>
      </c>
      <c r="W181" s="8">
        <v>848.41</v>
      </c>
      <c r="X181" s="8">
        <v>1902.6947299999999</v>
      </c>
      <c r="Y181" s="37">
        <f t="shared" si="180"/>
        <v>45</v>
      </c>
      <c r="Z181" s="37">
        <f t="shared" si="181"/>
        <v>1</v>
      </c>
      <c r="AA181" s="8">
        <v>0</v>
      </c>
      <c r="AB181" s="8">
        <v>1960.08384</v>
      </c>
      <c r="AC181" s="38">
        <f t="shared" si="182"/>
        <v>0</v>
      </c>
      <c r="AD181" s="37">
        <f t="shared" si="183"/>
        <v>2</v>
      </c>
      <c r="AE181" s="23">
        <v>0</v>
      </c>
      <c r="AF181" s="37">
        <f t="shared" si="184"/>
        <v>1</v>
      </c>
      <c r="AG181" s="8">
        <v>351.9</v>
      </c>
      <c r="AH181" s="8">
        <v>318.2</v>
      </c>
      <c r="AI181" s="8">
        <v>340.26576999999997</v>
      </c>
      <c r="AJ181" s="8">
        <v>318.17700000000002</v>
      </c>
      <c r="AK181" s="41">
        <f t="shared" si="185"/>
        <v>3</v>
      </c>
      <c r="AL181" s="41">
        <f t="shared" si="186"/>
        <v>2</v>
      </c>
      <c r="AM181" s="10" t="s">
        <v>378</v>
      </c>
      <c r="AN181" s="37" t="str">
        <f t="shared" si="187"/>
        <v>1</v>
      </c>
      <c r="AO181" s="10" t="s">
        <v>380</v>
      </c>
      <c r="AP181" s="37" t="str">
        <f t="shared" si="188"/>
        <v>1</v>
      </c>
      <c r="AQ181" s="23">
        <v>267.3</v>
      </c>
      <c r="AR181" s="23">
        <v>264.2</v>
      </c>
      <c r="AS181" s="23">
        <v>218.7</v>
      </c>
      <c r="AT181" s="23">
        <v>450.1</v>
      </c>
      <c r="AU181" s="40">
        <f t="shared" si="189"/>
        <v>80</v>
      </c>
      <c r="AV181" s="37">
        <f t="shared" si="190"/>
        <v>0</v>
      </c>
      <c r="AW181" s="10" t="s">
        <v>381</v>
      </c>
      <c r="AX181" s="37" t="str">
        <f t="shared" si="191"/>
        <v>1</v>
      </c>
      <c r="AY181" s="8">
        <v>1948.4737299999999</v>
      </c>
      <c r="AZ181" s="8">
        <v>11.610110000000001</v>
      </c>
      <c r="BA181" s="8">
        <v>1960.08384</v>
      </c>
      <c r="BB181" s="37">
        <f t="shared" si="192"/>
        <v>100</v>
      </c>
      <c r="BC181" s="37">
        <f t="shared" si="193"/>
        <v>3</v>
      </c>
      <c r="BD181" s="7" t="s">
        <v>381</v>
      </c>
      <c r="BE181" s="37" t="str">
        <f t="shared" si="194"/>
        <v>1</v>
      </c>
      <c r="BF181" s="8">
        <v>0</v>
      </c>
      <c r="BG181" s="8">
        <v>340.26576999999997</v>
      </c>
      <c r="BH181" s="37">
        <f t="shared" si="195"/>
        <v>0</v>
      </c>
      <c r="BI181" s="37">
        <f t="shared" si="196"/>
        <v>5</v>
      </c>
      <c r="BJ181" s="23">
        <v>0</v>
      </c>
      <c r="BK181" s="23">
        <v>1914.3288399999999</v>
      </c>
      <c r="BL181" s="1">
        <f t="shared" si="197"/>
        <v>0</v>
      </c>
      <c r="BM181" s="37">
        <f t="shared" si="198"/>
        <v>5</v>
      </c>
      <c r="BN181" s="23">
        <v>0</v>
      </c>
      <c r="BO181" s="23">
        <v>6.0991399999999771</v>
      </c>
      <c r="BP181" s="23">
        <v>131.57499999999993</v>
      </c>
      <c r="BQ181" s="23">
        <v>334.16663</v>
      </c>
      <c r="BR181" s="23">
        <v>716.83500000000004</v>
      </c>
      <c r="BS181" s="37">
        <f t="shared" si="199"/>
        <v>0</v>
      </c>
      <c r="BT181" s="37">
        <f t="shared" si="200"/>
        <v>2</v>
      </c>
      <c r="BU181" s="10" t="s">
        <v>384</v>
      </c>
      <c r="BV181" s="50" t="str">
        <f t="shared" si="236"/>
        <v>1</v>
      </c>
      <c r="BW181" s="10" t="s">
        <v>385</v>
      </c>
      <c r="BX181" s="50" t="str">
        <f t="shared" si="201"/>
        <v>0</v>
      </c>
      <c r="BY181" s="10" t="s">
        <v>384</v>
      </c>
      <c r="BZ181" s="50" t="str">
        <f t="shared" si="202"/>
        <v>1</v>
      </c>
      <c r="CA181" s="10" t="s">
        <v>384</v>
      </c>
      <c r="CB181" s="50" t="str">
        <f t="shared" si="203"/>
        <v>1</v>
      </c>
      <c r="CC181" s="10" t="s">
        <v>385</v>
      </c>
      <c r="CD181" s="50" t="str">
        <f t="shared" si="204"/>
        <v>0</v>
      </c>
      <c r="CE181" s="10" t="s">
        <v>422</v>
      </c>
      <c r="CF181" s="50" t="str">
        <f t="shared" si="207"/>
        <v>1</v>
      </c>
      <c r="CG181" s="18">
        <f t="shared" si="206"/>
        <v>47</v>
      </c>
    </row>
    <row r="182" spans="1:86" s="44" customFormat="1" ht="34.15" customHeight="1" x14ac:dyDescent="0.2">
      <c r="A182" s="34">
        <v>178</v>
      </c>
      <c r="B182" s="43" t="s">
        <v>120</v>
      </c>
      <c r="C182" s="23">
        <v>2358.5590000000002</v>
      </c>
      <c r="D182" s="23">
        <v>0</v>
      </c>
      <c r="E182" s="23">
        <v>2399.9879999999998</v>
      </c>
      <c r="F182" s="23">
        <v>0</v>
      </c>
      <c r="G182" s="37">
        <f t="shared" si="172"/>
        <v>98</v>
      </c>
      <c r="H182" s="37">
        <f t="shared" si="173"/>
        <v>5</v>
      </c>
      <c r="I182" s="9" t="s">
        <v>378</v>
      </c>
      <c r="J182" s="50" t="str">
        <f t="shared" si="205"/>
        <v>1</v>
      </c>
      <c r="K182" s="23">
        <v>734.673</v>
      </c>
      <c r="L182" s="23">
        <v>615.04116999999997</v>
      </c>
      <c r="M182" s="37">
        <f t="shared" si="174"/>
        <v>16</v>
      </c>
      <c r="N182" s="37">
        <f t="shared" si="175"/>
        <v>3</v>
      </c>
      <c r="O182" s="8">
        <v>1984.479</v>
      </c>
      <c r="P182" s="8">
        <v>1565.095</v>
      </c>
      <c r="Q182" s="39">
        <f t="shared" si="176"/>
        <v>27</v>
      </c>
      <c r="R182" s="37">
        <f t="shared" si="177"/>
        <v>1</v>
      </c>
      <c r="S182" s="8">
        <v>0</v>
      </c>
      <c r="T182" s="37">
        <f t="shared" si="178"/>
        <v>1</v>
      </c>
      <c r="U182" s="8" t="s">
        <v>380</v>
      </c>
      <c r="V182" s="37" t="str">
        <f t="shared" si="179"/>
        <v>1</v>
      </c>
      <c r="W182" s="8">
        <v>999.79300000000001</v>
      </c>
      <c r="X182" s="8">
        <v>1943.20417</v>
      </c>
      <c r="Y182" s="37">
        <f t="shared" si="180"/>
        <v>51</v>
      </c>
      <c r="Z182" s="37">
        <f t="shared" si="181"/>
        <v>0</v>
      </c>
      <c r="AA182" s="8">
        <v>0</v>
      </c>
      <c r="AB182" s="8">
        <v>1957.95298</v>
      </c>
      <c r="AC182" s="38">
        <f t="shared" si="182"/>
        <v>0</v>
      </c>
      <c r="AD182" s="37">
        <f t="shared" si="183"/>
        <v>2</v>
      </c>
      <c r="AE182" s="23">
        <v>0</v>
      </c>
      <c r="AF182" s="37">
        <f t="shared" si="184"/>
        <v>1</v>
      </c>
      <c r="AG182" s="8">
        <v>588.9</v>
      </c>
      <c r="AH182" s="8">
        <v>734.7</v>
      </c>
      <c r="AI182" s="8">
        <v>615.04116999999997</v>
      </c>
      <c r="AJ182" s="8">
        <v>734.673</v>
      </c>
      <c r="AK182" s="41">
        <f t="shared" si="185"/>
        <v>0</v>
      </c>
      <c r="AL182" s="41">
        <f t="shared" si="186"/>
        <v>3</v>
      </c>
      <c r="AM182" s="10" t="s">
        <v>378</v>
      </c>
      <c r="AN182" s="37" t="str">
        <f t="shared" si="187"/>
        <v>1</v>
      </c>
      <c r="AO182" s="10" t="s">
        <v>380</v>
      </c>
      <c r="AP182" s="37" t="str">
        <f t="shared" si="188"/>
        <v>1</v>
      </c>
      <c r="AQ182" s="23">
        <v>191.8</v>
      </c>
      <c r="AR182" s="23">
        <v>275.7</v>
      </c>
      <c r="AS182" s="23">
        <v>394</v>
      </c>
      <c r="AT182" s="23">
        <v>727.2</v>
      </c>
      <c r="AU182" s="40">
        <f t="shared" si="189"/>
        <v>153</v>
      </c>
      <c r="AV182" s="37">
        <f t="shared" si="190"/>
        <v>0</v>
      </c>
      <c r="AW182" s="10" t="s">
        <v>381</v>
      </c>
      <c r="AX182" s="37" t="str">
        <f t="shared" si="191"/>
        <v>1</v>
      </c>
      <c r="AY182" s="8">
        <v>1984.16417</v>
      </c>
      <c r="AZ182" s="8">
        <v>0</v>
      </c>
      <c r="BA182" s="8">
        <v>1957.95298</v>
      </c>
      <c r="BB182" s="37">
        <f t="shared" si="192"/>
        <v>101</v>
      </c>
      <c r="BC182" s="37">
        <f t="shared" si="193"/>
        <v>3</v>
      </c>
      <c r="BD182" s="7" t="s">
        <v>381</v>
      </c>
      <c r="BE182" s="37" t="str">
        <f t="shared" si="194"/>
        <v>1</v>
      </c>
      <c r="BF182" s="8">
        <v>0</v>
      </c>
      <c r="BG182" s="8">
        <v>615.04116999999997</v>
      </c>
      <c r="BH182" s="37">
        <f t="shared" si="195"/>
        <v>0</v>
      </c>
      <c r="BI182" s="37">
        <f t="shared" si="196"/>
        <v>5</v>
      </c>
      <c r="BJ182" s="23">
        <v>0</v>
      </c>
      <c r="BK182" s="23">
        <v>1916.99298</v>
      </c>
      <c r="BL182" s="1">
        <f t="shared" si="197"/>
        <v>0</v>
      </c>
      <c r="BM182" s="37">
        <f t="shared" si="198"/>
        <v>5</v>
      </c>
      <c r="BN182" s="23">
        <v>0</v>
      </c>
      <c r="BO182" s="23">
        <v>72.923000000000002</v>
      </c>
      <c r="BP182" s="23">
        <v>234.928</v>
      </c>
      <c r="BQ182" s="23">
        <v>542.11816999999996</v>
      </c>
      <c r="BR182" s="23">
        <v>764.86500000000001</v>
      </c>
      <c r="BS182" s="37">
        <f t="shared" si="199"/>
        <v>0</v>
      </c>
      <c r="BT182" s="37">
        <f t="shared" si="200"/>
        <v>2</v>
      </c>
      <c r="BU182" s="10" t="s">
        <v>384</v>
      </c>
      <c r="BV182" s="50" t="str">
        <f t="shared" si="236"/>
        <v>1</v>
      </c>
      <c r="BW182" s="10" t="s">
        <v>385</v>
      </c>
      <c r="BX182" s="50" t="str">
        <f t="shared" si="201"/>
        <v>0</v>
      </c>
      <c r="BY182" s="10" t="s">
        <v>384</v>
      </c>
      <c r="BZ182" s="50" t="str">
        <f t="shared" si="202"/>
        <v>1</v>
      </c>
      <c r="CA182" s="10" t="s">
        <v>384</v>
      </c>
      <c r="CB182" s="50" t="str">
        <f t="shared" si="203"/>
        <v>1</v>
      </c>
      <c r="CC182" s="10" t="s">
        <v>385</v>
      </c>
      <c r="CD182" s="50" t="str">
        <f t="shared" si="204"/>
        <v>0</v>
      </c>
      <c r="CE182" s="10" t="s">
        <v>422</v>
      </c>
      <c r="CF182" s="50" t="str">
        <f t="shared" si="207"/>
        <v>1</v>
      </c>
      <c r="CG182" s="18">
        <f t="shared" si="206"/>
        <v>41</v>
      </c>
    </row>
    <row r="183" spans="1:86" s="44" customFormat="1" ht="34.15" customHeight="1" x14ac:dyDescent="0.2">
      <c r="A183" s="34">
        <v>179</v>
      </c>
      <c r="B183" s="43" t="s">
        <v>124</v>
      </c>
      <c r="C183" s="23">
        <v>4363.0110000000004</v>
      </c>
      <c r="D183" s="23">
        <v>0</v>
      </c>
      <c r="E183" s="23">
        <v>4427.7449999999999</v>
      </c>
      <c r="F183" s="23">
        <v>0</v>
      </c>
      <c r="G183" s="37">
        <f t="shared" si="172"/>
        <v>99</v>
      </c>
      <c r="H183" s="37">
        <f t="shared" si="173"/>
        <v>5</v>
      </c>
      <c r="I183" s="9" t="s">
        <v>378</v>
      </c>
      <c r="J183" s="50" t="str">
        <f t="shared" si="205"/>
        <v>1</v>
      </c>
      <c r="K183" s="23">
        <v>1260.9680000000001</v>
      </c>
      <c r="L183" s="23">
        <v>1126.8369700000001</v>
      </c>
      <c r="M183" s="37">
        <f t="shared" si="174"/>
        <v>11</v>
      </c>
      <c r="N183" s="37">
        <f t="shared" si="175"/>
        <v>4</v>
      </c>
      <c r="O183" s="8">
        <v>3161.3220000000001</v>
      </c>
      <c r="P183" s="8">
        <v>2501.0050000000001</v>
      </c>
      <c r="Q183" s="39">
        <f t="shared" si="176"/>
        <v>26</v>
      </c>
      <c r="R183" s="37">
        <f t="shared" si="177"/>
        <v>1</v>
      </c>
      <c r="S183" s="8">
        <v>0</v>
      </c>
      <c r="T183" s="37">
        <f t="shared" si="178"/>
        <v>1</v>
      </c>
      <c r="U183" s="8" t="s">
        <v>380</v>
      </c>
      <c r="V183" s="37" t="str">
        <f t="shared" si="179"/>
        <v>1</v>
      </c>
      <c r="W183" s="8">
        <v>1270.1120000000001</v>
      </c>
      <c r="X183" s="8">
        <v>2995.30197</v>
      </c>
      <c r="Y183" s="37">
        <f t="shared" si="180"/>
        <v>42</v>
      </c>
      <c r="Z183" s="37">
        <f t="shared" si="181"/>
        <v>1</v>
      </c>
      <c r="AA183" s="8">
        <v>0</v>
      </c>
      <c r="AB183" s="8">
        <v>3000.5434500000001</v>
      </c>
      <c r="AC183" s="38">
        <f t="shared" si="182"/>
        <v>0</v>
      </c>
      <c r="AD183" s="37">
        <f t="shared" si="183"/>
        <v>2</v>
      </c>
      <c r="AE183" s="23">
        <v>0</v>
      </c>
      <c r="AF183" s="37">
        <f t="shared" si="184"/>
        <v>1</v>
      </c>
      <c r="AG183" s="8">
        <v>1069.4000000000001</v>
      </c>
      <c r="AH183" s="8">
        <v>1261</v>
      </c>
      <c r="AI183" s="8">
        <v>1126.8369700000001</v>
      </c>
      <c r="AJ183" s="8">
        <v>1260.9680000000001</v>
      </c>
      <c r="AK183" s="41">
        <f t="shared" si="185"/>
        <v>0</v>
      </c>
      <c r="AL183" s="41">
        <f t="shared" si="186"/>
        <v>3</v>
      </c>
      <c r="AM183" s="10" t="s">
        <v>378</v>
      </c>
      <c r="AN183" s="37" t="str">
        <f t="shared" si="187"/>
        <v>1</v>
      </c>
      <c r="AO183" s="10" t="s">
        <v>380</v>
      </c>
      <c r="AP183" s="37" t="str">
        <f t="shared" si="188"/>
        <v>1</v>
      </c>
      <c r="AQ183" s="23">
        <v>353.1</v>
      </c>
      <c r="AR183" s="23">
        <v>444.9</v>
      </c>
      <c r="AS183" s="23">
        <v>568.6</v>
      </c>
      <c r="AT183" s="23">
        <v>972.9</v>
      </c>
      <c r="AU183" s="40">
        <f t="shared" si="189"/>
        <v>114</v>
      </c>
      <c r="AV183" s="37">
        <f t="shared" si="190"/>
        <v>0</v>
      </c>
      <c r="AW183" s="10" t="s">
        <v>381</v>
      </c>
      <c r="AX183" s="37" t="str">
        <f t="shared" si="191"/>
        <v>1</v>
      </c>
      <c r="AY183" s="8">
        <v>3057.9459700000002</v>
      </c>
      <c r="AZ183" s="8">
        <v>0</v>
      </c>
      <c r="BA183" s="8">
        <v>3000.5434500000001</v>
      </c>
      <c r="BB183" s="37">
        <f t="shared" si="192"/>
        <v>102</v>
      </c>
      <c r="BC183" s="37">
        <f t="shared" si="193"/>
        <v>3</v>
      </c>
      <c r="BD183" s="7" t="s">
        <v>381</v>
      </c>
      <c r="BE183" s="37" t="str">
        <f t="shared" si="194"/>
        <v>1</v>
      </c>
      <c r="BF183" s="8">
        <v>0</v>
      </c>
      <c r="BG183" s="8">
        <v>1126.8369700000001</v>
      </c>
      <c r="BH183" s="37">
        <f t="shared" si="195"/>
        <v>0</v>
      </c>
      <c r="BI183" s="37">
        <f t="shared" si="196"/>
        <v>5</v>
      </c>
      <c r="BJ183" s="23">
        <v>0</v>
      </c>
      <c r="BK183" s="23">
        <v>2937.8994499999999</v>
      </c>
      <c r="BL183" s="1">
        <f t="shared" si="197"/>
        <v>0</v>
      </c>
      <c r="BM183" s="37">
        <f t="shared" si="198"/>
        <v>5</v>
      </c>
      <c r="BN183" s="23">
        <v>0</v>
      </c>
      <c r="BO183" s="23">
        <v>139.54403000000002</v>
      </c>
      <c r="BP183" s="23">
        <v>-209.54999999999995</v>
      </c>
      <c r="BQ183" s="23">
        <v>987.29294000000004</v>
      </c>
      <c r="BR183" s="23">
        <v>1479.662</v>
      </c>
      <c r="BS183" s="37">
        <f t="shared" si="199"/>
        <v>0</v>
      </c>
      <c r="BT183" s="37">
        <f t="shared" si="200"/>
        <v>2</v>
      </c>
      <c r="BU183" s="10" t="s">
        <v>384</v>
      </c>
      <c r="BV183" s="50" t="str">
        <f t="shared" si="236"/>
        <v>1</v>
      </c>
      <c r="BW183" s="10" t="s">
        <v>385</v>
      </c>
      <c r="BX183" s="50" t="str">
        <f t="shared" si="201"/>
        <v>0</v>
      </c>
      <c r="BY183" s="10" t="s">
        <v>384</v>
      </c>
      <c r="BZ183" s="50" t="str">
        <f t="shared" si="202"/>
        <v>1</v>
      </c>
      <c r="CA183" s="10" t="s">
        <v>384</v>
      </c>
      <c r="CB183" s="50" t="str">
        <f t="shared" si="203"/>
        <v>1</v>
      </c>
      <c r="CC183" s="10" t="s">
        <v>385</v>
      </c>
      <c r="CD183" s="50" t="str">
        <f t="shared" si="204"/>
        <v>0</v>
      </c>
      <c r="CE183" s="10" t="s">
        <v>422</v>
      </c>
      <c r="CF183" s="50" t="str">
        <f t="shared" si="207"/>
        <v>1</v>
      </c>
      <c r="CG183" s="18">
        <f t="shared" si="206"/>
        <v>43</v>
      </c>
    </row>
    <row r="184" spans="1:86" s="44" customFormat="1" ht="34.15" customHeight="1" x14ac:dyDescent="0.2">
      <c r="A184" s="34">
        <v>180</v>
      </c>
      <c r="B184" s="43" t="s">
        <v>122</v>
      </c>
      <c r="C184" s="23">
        <v>1350.854</v>
      </c>
      <c r="D184" s="23">
        <v>0</v>
      </c>
      <c r="E184" s="23">
        <v>1376.7470000000001</v>
      </c>
      <c r="F184" s="23">
        <v>0</v>
      </c>
      <c r="G184" s="37">
        <f t="shared" si="172"/>
        <v>98</v>
      </c>
      <c r="H184" s="37">
        <f t="shared" si="173"/>
        <v>5</v>
      </c>
      <c r="I184" s="9" t="s">
        <v>378</v>
      </c>
      <c r="J184" s="50" t="str">
        <f t="shared" si="205"/>
        <v>1</v>
      </c>
      <c r="K184" s="23">
        <v>547.90499999999997</v>
      </c>
      <c r="L184" s="23">
        <v>369.86018999999999</v>
      </c>
      <c r="M184" s="37">
        <f t="shared" si="174"/>
        <v>32</v>
      </c>
      <c r="N184" s="37">
        <f t="shared" si="175"/>
        <v>0</v>
      </c>
      <c r="O184" s="8">
        <v>1017.554</v>
      </c>
      <c r="P184" s="8">
        <v>980.00199999999995</v>
      </c>
      <c r="Q184" s="39">
        <f t="shared" si="176"/>
        <v>4</v>
      </c>
      <c r="R184" s="37">
        <f t="shared" si="177"/>
        <v>5</v>
      </c>
      <c r="S184" s="8">
        <v>0</v>
      </c>
      <c r="T184" s="37">
        <f t="shared" si="178"/>
        <v>1</v>
      </c>
      <c r="U184" s="8" t="s">
        <v>380</v>
      </c>
      <c r="V184" s="37" t="str">
        <f t="shared" si="179"/>
        <v>1</v>
      </c>
      <c r="W184" s="8">
        <v>662.67899999999997</v>
      </c>
      <c r="X184" s="8">
        <v>1327.87519</v>
      </c>
      <c r="Y184" s="37">
        <f t="shared" si="180"/>
        <v>50</v>
      </c>
      <c r="Z184" s="37">
        <f t="shared" si="181"/>
        <v>1</v>
      </c>
      <c r="AA184" s="8">
        <v>0</v>
      </c>
      <c r="AB184" s="8">
        <v>1329.02899</v>
      </c>
      <c r="AC184" s="38">
        <f t="shared" si="182"/>
        <v>0</v>
      </c>
      <c r="AD184" s="37">
        <f t="shared" si="183"/>
        <v>2</v>
      </c>
      <c r="AE184" s="23">
        <v>0</v>
      </c>
      <c r="AF184" s="37">
        <f t="shared" si="184"/>
        <v>1</v>
      </c>
      <c r="AG184" s="8">
        <v>346.9</v>
      </c>
      <c r="AH184" s="8">
        <v>627.9</v>
      </c>
      <c r="AI184" s="8">
        <v>369.86018999999999</v>
      </c>
      <c r="AJ184" s="8">
        <v>627.90499999999997</v>
      </c>
      <c r="AK184" s="41">
        <f t="shared" si="185"/>
        <v>0</v>
      </c>
      <c r="AL184" s="41">
        <f t="shared" si="186"/>
        <v>3</v>
      </c>
      <c r="AM184" s="10" t="s">
        <v>378</v>
      </c>
      <c r="AN184" s="37" t="str">
        <f t="shared" si="187"/>
        <v>1</v>
      </c>
      <c r="AO184" s="10" t="s">
        <v>380</v>
      </c>
      <c r="AP184" s="37" t="str">
        <f t="shared" si="188"/>
        <v>1</v>
      </c>
      <c r="AQ184" s="23">
        <v>119.2</v>
      </c>
      <c r="AR184" s="23">
        <v>114.7</v>
      </c>
      <c r="AS184" s="23">
        <v>160.5</v>
      </c>
      <c r="AT184" s="23">
        <v>615.20000000000005</v>
      </c>
      <c r="AU184" s="40">
        <f t="shared" si="189"/>
        <v>368</v>
      </c>
      <c r="AV184" s="37">
        <f t="shared" si="190"/>
        <v>0</v>
      </c>
      <c r="AW184" s="10" t="s">
        <v>381</v>
      </c>
      <c r="AX184" s="37" t="str">
        <f t="shared" si="191"/>
        <v>1</v>
      </c>
      <c r="AY184" s="8">
        <v>1351.96919</v>
      </c>
      <c r="AZ184" s="8">
        <v>0</v>
      </c>
      <c r="BA184" s="8">
        <v>1329.02899</v>
      </c>
      <c r="BB184" s="37">
        <f t="shared" si="192"/>
        <v>102</v>
      </c>
      <c r="BC184" s="37">
        <f t="shared" si="193"/>
        <v>3</v>
      </c>
      <c r="BD184" s="7" t="s">
        <v>381</v>
      </c>
      <c r="BE184" s="37" t="str">
        <f t="shared" si="194"/>
        <v>1</v>
      </c>
      <c r="BF184" s="8">
        <v>0</v>
      </c>
      <c r="BG184" s="8">
        <v>369.86018999999999</v>
      </c>
      <c r="BH184" s="37">
        <f t="shared" si="195"/>
        <v>0</v>
      </c>
      <c r="BI184" s="37">
        <f t="shared" si="196"/>
        <v>5</v>
      </c>
      <c r="BJ184" s="23">
        <v>0</v>
      </c>
      <c r="BK184" s="23">
        <v>1304.93499</v>
      </c>
      <c r="BL184" s="1">
        <f t="shared" si="197"/>
        <v>0</v>
      </c>
      <c r="BM184" s="37">
        <f t="shared" si="198"/>
        <v>5</v>
      </c>
      <c r="BN184" s="23">
        <v>0</v>
      </c>
      <c r="BO184" s="23">
        <v>70.508489999999995</v>
      </c>
      <c r="BP184" s="23">
        <v>301.25199999999995</v>
      </c>
      <c r="BQ184" s="23">
        <v>299.35169999999999</v>
      </c>
      <c r="BR184" s="23">
        <v>361.42700000000002</v>
      </c>
      <c r="BS184" s="37">
        <f t="shared" si="199"/>
        <v>0</v>
      </c>
      <c r="BT184" s="37">
        <f t="shared" si="200"/>
        <v>2</v>
      </c>
      <c r="BU184" s="10" t="s">
        <v>384</v>
      </c>
      <c r="BV184" s="50" t="str">
        <f t="shared" si="236"/>
        <v>1</v>
      </c>
      <c r="BW184" s="10" t="s">
        <v>385</v>
      </c>
      <c r="BX184" s="50" t="str">
        <f t="shared" si="201"/>
        <v>0</v>
      </c>
      <c r="BY184" s="10" t="s">
        <v>384</v>
      </c>
      <c r="BZ184" s="50" t="str">
        <f t="shared" si="202"/>
        <v>1</v>
      </c>
      <c r="CA184" s="10" t="s">
        <v>384</v>
      </c>
      <c r="CB184" s="50" t="str">
        <f t="shared" si="203"/>
        <v>1</v>
      </c>
      <c r="CC184" s="10" t="s">
        <v>385</v>
      </c>
      <c r="CD184" s="50" t="str">
        <f t="shared" si="204"/>
        <v>0</v>
      </c>
      <c r="CE184" s="10" t="s">
        <v>422</v>
      </c>
      <c r="CF184" s="50" t="str">
        <f t="shared" si="207"/>
        <v>1</v>
      </c>
      <c r="CG184" s="18">
        <f t="shared" si="206"/>
        <v>43</v>
      </c>
    </row>
    <row r="185" spans="1:86" s="44" customFormat="1" ht="34.15" customHeight="1" x14ac:dyDescent="0.2">
      <c r="A185" s="34">
        <v>181</v>
      </c>
      <c r="B185" s="43" t="s">
        <v>123</v>
      </c>
      <c r="C185" s="23">
        <v>1649.037</v>
      </c>
      <c r="D185" s="23">
        <v>0</v>
      </c>
      <c r="E185" s="23">
        <v>1687.8779999999999</v>
      </c>
      <c r="F185" s="23">
        <v>0</v>
      </c>
      <c r="G185" s="37">
        <f t="shared" si="172"/>
        <v>98</v>
      </c>
      <c r="H185" s="37">
        <f t="shared" si="173"/>
        <v>5</v>
      </c>
      <c r="I185" s="9" t="s">
        <v>378</v>
      </c>
      <c r="J185" s="50" t="str">
        <f t="shared" si="205"/>
        <v>1</v>
      </c>
      <c r="K185" s="23">
        <v>738.65099999999995</v>
      </c>
      <c r="L185" s="23">
        <v>415.18261000000001</v>
      </c>
      <c r="M185" s="37">
        <f t="shared" si="174"/>
        <v>44</v>
      </c>
      <c r="N185" s="37">
        <f t="shared" si="175"/>
        <v>0</v>
      </c>
      <c r="O185" s="8">
        <v>1316.6369999999999</v>
      </c>
      <c r="P185" s="8">
        <v>1199</v>
      </c>
      <c r="Q185" s="39">
        <f t="shared" si="176"/>
        <v>10</v>
      </c>
      <c r="R185" s="37">
        <f t="shared" si="177"/>
        <v>5</v>
      </c>
      <c r="S185" s="8">
        <v>0</v>
      </c>
      <c r="T185" s="37">
        <f t="shared" si="178"/>
        <v>1</v>
      </c>
      <c r="U185" s="8" t="s">
        <v>380</v>
      </c>
      <c r="V185" s="37" t="str">
        <f t="shared" si="179"/>
        <v>1</v>
      </c>
      <c r="W185" s="8">
        <v>615.09</v>
      </c>
      <c r="X185" s="8">
        <v>1548.5726099999999</v>
      </c>
      <c r="Y185" s="37">
        <f t="shared" si="180"/>
        <v>40</v>
      </c>
      <c r="Z185" s="37">
        <f t="shared" si="181"/>
        <v>1</v>
      </c>
      <c r="AA185" s="8">
        <v>0</v>
      </c>
      <c r="AB185" s="8">
        <v>1568.06691</v>
      </c>
      <c r="AC185" s="38">
        <f t="shared" si="182"/>
        <v>0</v>
      </c>
      <c r="AD185" s="37">
        <f t="shared" si="183"/>
        <v>2</v>
      </c>
      <c r="AE185" s="23">
        <v>0</v>
      </c>
      <c r="AF185" s="37">
        <f t="shared" si="184"/>
        <v>1</v>
      </c>
      <c r="AG185" s="8">
        <v>398.6</v>
      </c>
      <c r="AH185" s="8">
        <v>738.7</v>
      </c>
      <c r="AI185" s="8">
        <v>415.18261000000001</v>
      </c>
      <c r="AJ185" s="8">
        <v>738.65099999999995</v>
      </c>
      <c r="AK185" s="41">
        <f t="shared" si="185"/>
        <v>0</v>
      </c>
      <c r="AL185" s="41">
        <f t="shared" si="186"/>
        <v>3</v>
      </c>
      <c r="AM185" s="10" t="s">
        <v>378</v>
      </c>
      <c r="AN185" s="37" t="str">
        <f t="shared" si="187"/>
        <v>1</v>
      </c>
      <c r="AO185" s="10" t="s">
        <v>380</v>
      </c>
      <c r="AP185" s="37" t="str">
        <f t="shared" si="188"/>
        <v>1</v>
      </c>
      <c r="AQ185" s="23">
        <v>150.9</v>
      </c>
      <c r="AR185" s="23">
        <v>128.80000000000001</v>
      </c>
      <c r="AS185" s="23">
        <v>245.8</v>
      </c>
      <c r="AT185" s="23">
        <v>488.2</v>
      </c>
      <c r="AU185" s="40">
        <f t="shared" si="189"/>
        <v>179</v>
      </c>
      <c r="AV185" s="37">
        <f t="shared" si="190"/>
        <v>0</v>
      </c>
      <c r="AW185" s="10" t="s">
        <v>381</v>
      </c>
      <c r="AX185" s="37" t="str">
        <f t="shared" si="191"/>
        <v>1</v>
      </c>
      <c r="AY185" s="8">
        <v>1584.71361</v>
      </c>
      <c r="AZ185" s="8">
        <v>0</v>
      </c>
      <c r="BA185" s="8">
        <v>1568.06691</v>
      </c>
      <c r="BB185" s="37">
        <f t="shared" si="192"/>
        <v>101</v>
      </c>
      <c r="BC185" s="37">
        <f t="shared" si="193"/>
        <v>3</v>
      </c>
      <c r="BD185" s="7" t="s">
        <v>381</v>
      </c>
      <c r="BE185" s="37" t="str">
        <f t="shared" si="194"/>
        <v>1</v>
      </c>
      <c r="BF185" s="8">
        <v>0</v>
      </c>
      <c r="BG185" s="8">
        <v>415.18261000000001</v>
      </c>
      <c r="BH185" s="37">
        <f t="shared" si="195"/>
        <v>0</v>
      </c>
      <c r="BI185" s="37">
        <f t="shared" si="196"/>
        <v>5</v>
      </c>
      <c r="BJ185" s="23">
        <v>0</v>
      </c>
      <c r="BK185" s="23">
        <v>1531.9259099999999</v>
      </c>
      <c r="BL185" s="1">
        <f t="shared" si="197"/>
        <v>0</v>
      </c>
      <c r="BM185" s="37">
        <f t="shared" si="198"/>
        <v>5</v>
      </c>
      <c r="BN185" s="23">
        <v>0</v>
      </c>
      <c r="BO185" s="23">
        <v>60.092579999999998</v>
      </c>
      <c r="BP185" s="23">
        <v>71.418000000000006</v>
      </c>
      <c r="BQ185" s="23">
        <v>355.09003000000001</v>
      </c>
      <c r="BR185" s="23">
        <v>543.67200000000003</v>
      </c>
      <c r="BS185" s="37">
        <f t="shared" si="199"/>
        <v>0</v>
      </c>
      <c r="BT185" s="37">
        <f t="shared" si="200"/>
        <v>2</v>
      </c>
      <c r="BU185" s="10" t="s">
        <v>384</v>
      </c>
      <c r="BV185" s="50" t="str">
        <f t="shared" si="236"/>
        <v>1</v>
      </c>
      <c r="BW185" s="10" t="s">
        <v>385</v>
      </c>
      <c r="BX185" s="50" t="str">
        <f t="shared" si="201"/>
        <v>0</v>
      </c>
      <c r="BY185" s="10" t="s">
        <v>384</v>
      </c>
      <c r="BZ185" s="50" t="str">
        <f t="shared" si="202"/>
        <v>1</v>
      </c>
      <c r="CA185" s="10" t="s">
        <v>384</v>
      </c>
      <c r="CB185" s="50" t="str">
        <f t="shared" si="203"/>
        <v>1</v>
      </c>
      <c r="CC185" s="10" t="s">
        <v>385</v>
      </c>
      <c r="CD185" s="50" t="str">
        <f t="shared" si="204"/>
        <v>0</v>
      </c>
      <c r="CE185" s="10" t="s">
        <v>422</v>
      </c>
      <c r="CF185" s="50" t="str">
        <f t="shared" si="207"/>
        <v>1</v>
      </c>
      <c r="CG185" s="18">
        <f t="shared" si="206"/>
        <v>43</v>
      </c>
    </row>
    <row r="186" spans="1:86" s="44" customFormat="1" ht="34.15" customHeight="1" x14ac:dyDescent="0.2">
      <c r="A186" s="34">
        <v>182</v>
      </c>
      <c r="B186" s="43" t="s">
        <v>125</v>
      </c>
      <c r="C186" s="23">
        <v>2024.3810000000001</v>
      </c>
      <c r="D186" s="23">
        <v>0</v>
      </c>
      <c r="E186" s="23">
        <v>2070.989</v>
      </c>
      <c r="F186" s="23">
        <v>0</v>
      </c>
      <c r="G186" s="37">
        <f t="shared" si="172"/>
        <v>98</v>
      </c>
      <c r="H186" s="37">
        <f t="shared" si="173"/>
        <v>5</v>
      </c>
      <c r="I186" s="9" t="s">
        <v>378</v>
      </c>
      <c r="J186" s="50" t="str">
        <f t="shared" si="205"/>
        <v>1</v>
      </c>
      <c r="K186" s="23">
        <v>358.714</v>
      </c>
      <c r="L186" s="23">
        <v>327.74633999999998</v>
      </c>
      <c r="M186" s="37">
        <f t="shared" si="174"/>
        <v>9</v>
      </c>
      <c r="N186" s="37">
        <f t="shared" si="175"/>
        <v>5</v>
      </c>
      <c r="O186" s="8">
        <v>1683.7809999999999</v>
      </c>
      <c r="P186" s="8">
        <v>1080.6500000000001</v>
      </c>
      <c r="Q186" s="39">
        <f t="shared" si="176"/>
        <v>56</v>
      </c>
      <c r="R186" s="37">
        <f t="shared" si="177"/>
        <v>0</v>
      </c>
      <c r="S186" s="8">
        <v>0</v>
      </c>
      <c r="T186" s="37">
        <f t="shared" si="178"/>
        <v>1</v>
      </c>
      <c r="U186" s="8" t="s">
        <v>380</v>
      </c>
      <c r="V186" s="37" t="str">
        <f t="shared" si="179"/>
        <v>1</v>
      </c>
      <c r="W186" s="8">
        <v>789.005</v>
      </c>
      <c r="X186" s="8">
        <v>1454.25134</v>
      </c>
      <c r="Y186" s="37">
        <f t="shared" si="180"/>
        <v>54</v>
      </c>
      <c r="Z186" s="37">
        <f t="shared" si="181"/>
        <v>0</v>
      </c>
      <c r="AA186" s="8">
        <v>0</v>
      </c>
      <c r="AB186" s="8">
        <v>1523.6111900000001</v>
      </c>
      <c r="AC186" s="38">
        <f t="shared" si="182"/>
        <v>0</v>
      </c>
      <c r="AD186" s="37">
        <f t="shared" si="183"/>
        <v>2</v>
      </c>
      <c r="AE186" s="23">
        <v>0</v>
      </c>
      <c r="AF186" s="37">
        <f t="shared" si="184"/>
        <v>1</v>
      </c>
      <c r="AG186" s="8">
        <v>351.3</v>
      </c>
      <c r="AH186" s="8">
        <v>358.7</v>
      </c>
      <c r="AI186" s="8">
        <v>327.74633999999998</v>
      </c>
      <c r="AJ186" s="8">
        <v>358.714</v>
      </c>
      <c r="AK186" s="41">
        <f t="shared" si="185"/>
        <v>0</v>
      </c>
      <c r="AL186" s="41">
        <f t="shared" si="186"/>
        <v>3</v>
      </c>
      <c r="AM186" s="10" t="s">
        <v>378</v>
      </c>
      <c r="AN186" s="37" t="str">
        <f t="shared" si="187"/>
        <v>1</v>
      </c>
      <c r="AO186" s="10" t="s">
        <v>380</v>
      </c>
      <c r="AP186" s="37" t="str">
        <f t="shared" si="188"/>
        <v>1</v>
      </c>
      <c r="AQ186" s="23">
        <v>192.2</v>
      </c>
      <c r="AR186" s="23">
        <v>217.2</v>
      </c>
      <c r="AS186" s="23">
        <v>282.10000000000002</v>
      </c>
      <c r="AT186" s="23">
        <v>448.8</v>
      </c>
      <c r="AU186" s="40">
        <f t="shared" si="189"/>
        <v>95</v>
      </c>
      <c r="AV186" s="37">
        <f t="shared" si="190"/>
        <v>0</v>
      </c>
      <c r="AW186" s="10" t="s">
        <v>381</v>
      </c>
      <c r="AX186" s="37" t="str">
        <f t="shared" si="191"/>
        <v>1</v>
      </c>
      <c r="AY186" s="8">
        <v>1500.03034</v>
      </c>
      <c r="AZ186" s="8">
        <v>23.580850000000002</v>
      </c>
      <c r="BA186" s="8">
        <v>1523.6111900000001</v>
      </c>
      <c r="BB186" s="37">
        <f t="shared" si="192"/>
        <v>100</v>
      </c>
      <c r="BC186" s="37">
        <f t="shared" si="193"/>
        <v>3</v>
      </c>
      <c r="BD186" s="7" t="s">
        <v>381</v>
      </c>
      <c r="BE186" s="37" t="str">
        <f t="shared" si="194"/>
        <v>1</v>
      </c>
      <c r="BF186" s="8">
        <v>0</v>
      </c>
      <c r="BG186" s="8">
        <v>327.74633999999998</v>
      </c>
      <c r="BH186" s="37">
        <f t="shared" si="195"/>
        <v>0</v>
      </c>
      <c r="BI186" s="37">
        <f t="shared" si="196"/>
        <v>5</v>
      </c>
      <c r="BJ186" s="23">
        <v>0</v>
      </c>
      <c r="BK186" s="23">
        <v>1477.8321900000001</v>
      </c>
      <c r="BL186" s="1">
        <f t="shared" si="197"/>
        <v>0</v>
      </c>
      <c r="BM186" s="37">
        <f t="shared" si="198"/>
        <v>5</v>
      </c>
      <c r="BN186" s="23">
        <v>0</v>
      </c>
      <c r="BO186" s="23">
        <v>-70.818090000000041</v>
      </c>
      <c r="BP186" s="23">
        <v>122.55899999999997</v>
      </c>
      <c r="BQ186" s="23">
        <v>398.56443000000002</v>
      </c>
      <c r="BR186" s="23">
        <v>666.44600000000003</v>
      </c>
      <c r="BS186" s="37">
        <f t="shared" si="199"/>
        <v>0</v>
      </c>
      <c r="BT186" s="37">
        <f t="shared" si="200"/>
        <v>2</v>
      </c>
      <c r="BU186" s="10" t="s">
        <v>384</v>
      </c>
      <c r="BV186" s="50" t="str">
        <f t="shared" si="236"/>
        <v>1</v>
      </c>
      <c r="BW186" s="10" t="s">
        <v>385</v>
      </c>
      <c r="BX186" s="50" t="str">
        <f t="shared" si="201"/>
        <v>0</v>
      </c>
      <c r="BY186" s="10" t="s">
        <v>384</v>
      </c>
      <c r="BZ186" s="50" t="str">
        <f t="shared" si="202"/>
        <v>1</v>
      </c>
      <c r="CA186" s="10" t="s">
        <v>384</v>
      </c>
      <c r="CB186" s="50" t="str">
        <f t="shared" si="203"/>
        <v>1</v>
      </c>
      <c r="CC186" s="10" t="s">
        <v>385</v>
      </c>
      <c r="CD186" s="50" t="str">
        <f t="shared" si="204"/>
        <v>0</v>
      </c>
      <c r="CE186" s="10" t="s">
        <v>422</v>
      </c>
      <c r="CF186" s="50" t="str">
        <f t="shared" si="207"/>
        <v>1</v>
      </c>
      <c r="CG186" s="18">
        <f t="shared" si="206"/>
        <v>42</v>
      </c>
    </row>
    <row r="187" spans="1:86" s="44" customFormat="1" ht="34.15" customHeight="1" x14ac:dyDescent="0.2">
      <c r="A187" s="34">
        <v>183</v>
      </c>
      <c r="B187" s="43" t="s">
        <v>262</v>
      </c>
      <c r="C187" s="23">
        <v>4323.4089999999997</v>
      </c>
      <c r="D187" s="23">
        <v>0</v>
      </c>
      <c r="E187" s="23">
        <v>4388.143</v>
      </c>
      <c r="F187" s="23">
        <v>0</v>
      </c>
      <c r="G187" s="37">
        <f t="shared" si="172"/>
        <v>99</v>
      </c>
      <c r="H187" s="37">
        <f t="shared" si="173"/>
        <v>5</v>
      </c>
      <c r="I187" s="9" t="s">
        <v>378</v>
      </c>
      <c r="J187" s="50" t="str">
        <f t="shared" si="205"/>
        <v>1</v>
      </c>
      <c r="K187" s="23">
        <v>1595.0360000000001</v>
      </c>
      <c r="L187" s="23">
        <v>2278.3882199999998</v>
      </c>
      <c r="M187" s="37">
        <f t="shared" si="174"/>
        <v>43</v>
      </c>
      <c r="N187" s="37">
        <f t="shared" si="175"/>
        <v>0</v>
      </c>
      <c r="O187" s="8">
        <v>3869.9090000000001</v>
      </c>
      <c r="P187" s="8">
        <v>2520.9499999999998</v>
      </c>
      <c r="Q187" s="39">
        <f t="shared" si="176"/>
        <v>54</v>
      </c>
      <c r="R187" s="37">
        <f t="shared" si="177"/>
        <v>0</v>
      </c>
      <c r="S187" s="8">
        <v>0</v>
      </c>
      <c r="T187" s="37">
        <f t="shared" si="178"/>
        <v>1</v>
      </c>
      <c r="U187" s="8" t="s">
        <v>380</v>
      </c>
      <c r="V187" s="37" t="str">
        <f t="shared" si="179"/>
        <v>1</v>
      </c>
      <c r="W187" s="8">
        <v>986.38</v>
      </c>
      <c r="X187" s="8">
        <v>3238.6242200000002</v>
      </c>
      <c r="Y187" s="37">
        <f t="shared" si="180"/>
        <v>30</v>
      </c>
      <c r="Z187" s="37">
        <f t="shared" si="181"/>
        <v>1</v>
      </c>
      <c r="AA187" s="8">
        <v>0</v>
      </c>
      <c r="AB187" s="8">
        <v>3253.4057699999998</v>
      </c>
      <c r="AC187" s="38">
        <f t="shared" si="182"/>
        <v>0</v>
      </c>
      <c r="AD187" s="37">
        <f t="shared" si="183"/>
        <v>2</v>
      </c>
      <c r="AE187" s="23">
        <v>0</v>
      </c>
      <c r="AF187" s="37">
        <f t="shared" si="184"/>
        <v>1</v>
      </c>
      <c r="AG187" s="8">
        <v>1732.9</v>
      </c>
      <c r="AH187" s="8">
        <v>1595</v>
      </c>
      <c r="AI187" s="8">
        <v>1778.38822</v>
      </c>
      <c r="AJ187" s="8">
        <v>1595.0360000000001</v>
      </c>
      <c r="AK187" s="41">
        <f t="shared" si="185"/>
        <v>0</v>
      </c>
      <c r="AL187" s="41">
        <f t="shared" si="186"/>
        <v>3</v>
      </c>
      <c r="AM187" s="10" t="s">
        <v>378</v>
      </c>
      <c r="AN187" s="37" t="str">
        <f t="shared" si="187"/>
        <v>1</v>
      </c>
      <c r="AO187" s="10" t="s">
        <v>380</v>
      </c>
      <c r="AP187" s="37" t="str">
        <f t="shared" si="188"/>
        <v>1</v>
      </c>
      <c r="AQ187" s="23">
        <v>724</v>
      </c>
      <c r="AR187" s="23">
        <v>530.6</v>
      </c>
      <c r="AS187" s="23">
        <v>461.8</v>
      </c>
      <c r="AT187" s="23">
        <v>1002.9</v>
      </c>
      <c r="AU187" s="40">
        <f t="shared" si="189"/>
        <v>75</v>
      </c>
      <c r="AV187" s="37">
        <f t="shared" si="190"/>
        <v>0</v>
      </c>
      <c r="AW187" s="10" t="s">
        <v>381</v>
      </c>
      <c r="AX187" s="37" t="str">
        <f t="shared" si="191"/>
        <v>1</v>
      </c>
      <c r="AY187" s="8">
        <v>3298.8592199999998</v>
      </c>
      <c r="AZ187" s="8">
        <v>0</v>
      </c>
      <c r="BA187" s="8">
        <v>3253.4057699999998</v>
      </c>
      <c r="BB187" s="37">
        <f t="shared" si="192"/>
        <v>101</v>
      </c>
      <c r="BC187" s="37">
        <f t="shared" si="193"/>
        <v>3</v>
      </c>
      <c r="BD187" s="7" t="s">
        <v>381</v>
      </c>
      <c r="BE187" s="37" t="str">
        <f t="shared" si="194"/>
        <v>1</v>
      </c>
      <c r="BF187" s="8">
        <v>0</v>
      </c>
      <c r="BG187" s="8">
        <v>2278.3882199999998</v>
      </c>
      <c r="BH187" s="37">
        <f t="shared" si="195"/>
        <v>0</v>
      </c>
      <c r="BI187" s="37">
        <f t="shared" si="196"/>
        <v>5</v>
      </c>
      <c r="BJ187" s="23">
        <v>0</v>
      </c>
      <c r="BK187" s="23">
        <v>3193.1707700000002</v>
      </c>
      <c r="BL187" s="1">
        <f t="shared" si="197"/>
        <v>0</v>
      </c>
      <c r="BM187" s="37">
        <f t="shared" si="198"/>
        <v>5</v>
      </c>
      <c r="BN187" s="23">
        <v>0</v>
      </c>
      <c r="BO187" s="23">
        <v>1058.7510999999997</v>
      </c>
      <c r="BP187" s="23">
        <v>-43.035999999999945</v>
      </c>
      <c r="BQ187" s="23">
        <v>1219.6371200000001</v>
      </c>
      <c r="BR187" s="23">
        <v>1029.4159999999999</v>
      </c>
      <c r="BS187" s="37">
        <f t="shared" si="199"/>
        <v>0</v>
      </c>
      <c r="BT187" s="37">
        <f t="shared" si="200"/>
        <v>2</v>
      </c>
      <c r="BU187" s="10" t="s">
        <v>384</v>
      </c>
      <c r="BV187" s="50" t="str">
        <f t="shared" si="236"/>
        <v>1</v>
      </c>
      <c r="BW187" s="10" t="s">
        <v>385</v>
      </c>
      <c r="BX187" s="50" t="str">
        <f t="shared" si="201"/>
        <v>0</v>
      </c>
      <c r="BY187" s="10" t="s">
        <v>384</v>
      </c>
      <c r="BZ187" s="50" t="str">
        <f t="shared" si="202"/>
        <v>1</v>
      </c>
      <c r="CA187" s="10" t="s">
        <v>384</v>
      </c>
      <c r="CB187" s="50" t="str">
        <f t="shared" si="203"/>
        <v>1</v>
      </c>
      <c r="CC187" s="10" t="s">
        <v>385</v>
      </c>
      <c r="CD187" s="50" t="str">
        <f t="shared" si="204"/>
        <v>0</v>
      </c>
      <c r="CE187" s="10" t="s">
        <v>422</v>
      </c>
      <c r="CF187" s="50" t="str">
        <f t="shared" si="207"/>
        <v>1</v>
      </c>
      <c r="CG187" s="18">
        <f t="shared" si="206"/>
        <v>38</v>
      </c>
    </row>
    <row r="188" spans="1:86" s="44" customFormat="1" ht="34.15" customHeight="1" x14ac:dyDescent="0.2">
      <c r="A188" s="34">
        <v>184</v>
      </c>
      <c r="B188" s="43" t="s">
        <v>118</v>
      </c>
      <c r="C188" s="23">
        <v>3787.5320000000002</v>
      </c>
      <c r="D188" s="23">
        <v>0</v>
      </c>
      <c r="E188" s="23">
        <v>3870.3910000000001</v>
      </c>
      <c r="F188" s="23">
        <v>0</v>
      </c>
      <c r="G188" s="37">
        <f t="shared" si="172"/>
        <v>98</v>
      </c>
      <c r="H188" s="37">
        <f t="shared" si="173"/>
        <v>5</v>
      </c>
      <c r="I188" s="9" t="s">
        <v>378</v>
      </c>
      <c r="J188" s="50" t="str">
        <f t="shared" si="205"/>
        <v>1</v>
      </c>
      <c r="K188" s="23">
        <v>1643.047</v>
      </c>
      <c r="L188" s="23">
        <v>1716.14618</v>
      </c>
      <c r="M188" s="37">
        <f t="shared" si="174"/>
        <v>4</v>
      </c>
      <c r="N188" s="37">
        <f t="shared" si="175"/>
        <v>5</v>
      </c>
      <c r="O188" s="8">
        <v>3255.4319999999998</v>
      </c>
      <c r="P188" s="8">
        <v>2759.0610000000001</v>
      </c>
      <c r="Q188" s="39">
        <f t="shared" si="176"/>
        <v>18</v>
      </c>
      <c r="R188" s="37">
        <f t="shared" si="177"/>
        <v>3</v>
      </c>
      <c r="S188" s="8">
        <v>0</v>
      </c>
      <c r="T188" s="37">
        <f t="shared" si="178"/>
        <v>1</v>
      </c>
      <c r="U188" s="8" t="s">
        <v>380</v>
      </c>
      <c r="V188" s="37" t="str">
        <f t="shared" si="179"/>
        <v>1</v>
      </c>
      <c r="W188" s="8">
        <v>1347.8330000000001</v>
      </c>
      <c r="X188" s="8">
        <v>4066.2858900000001</v>
      </c>
      <c r="Y188" s="37">
        <f t="shared" si="180"/>
        <v>33</v>
      </c>
      <c r="Z188" s="37">
        <f t="shared" si="181"/>
        <v>1</v>
      </c>
      <c r="AA188" s="8">
        <v>0</v>
      </c>
      <c r="AB188" s="8">
        <v>4022.8761399999999</v>
      </c>
      <c r="AC188" s="38">
        <f t="shared" si="182"/>
        <v>0</v>
      </c>
      <c r="AD188" s="37">
        <f t="shared" si="183"/>
        <v>2</v>
      </c>
      <c r="AE188" s="23">
        <v>0</v>
      </c>
      <c r="AF188" s="37">
        <f t="shared" si="184"/>
        <v>1</v>
      </c>
      <c r="AG188" s="8">
        <v>1595.7</v>
      </c>
      <c r="AH188" s="8">
        <v>1643</v>
      </c>
      <c r="AI188" s="8">
        <v>1716.14618</v>
      </c>
      <c r="AJ188" s="8">
        <v>1643.047</v>
      </c>
      <c r="AK188" s="41">
        <f t="shared" si="185"/>
        <v>0</v>
      </c>
      <c r="AL188" s="41">
        <f t="shared" si="186"/>
        <v>3</v>
      </c>
      <c r="AM188" s="10" t="s">
        <v>378</v>
      </c>
      <c r="AN188" s="37" t="str">
        <f t="shared" si="187"/>
        <v>1</v>
      </c>
      <c r="AO188" s="10" t="s">
        <v>380</v>
      </c>
      <c r="AP188" s="37" t="str">
        <f t="shared" si="188"/>
        <v>1</v>
      </c>
      <c r="AQ188" s="23">
        <v>630.20000000000005</v>
      </c>
      <c r="AR188" s="23">
        <v>543.4</v>
      </c>
      <c r="AS188" s="23">
        <v>627.4</v>
      </c>
      <c r="AT188" s="23">
        <v>1142.5</v>
      </c>
      <c r="AU188" s="40">
        <f t="shared" si="189"/>
        <v>90</v>
      </c>
      <c r="AV188" s="37">
        <f t="shared" si="190"/>
        <v>0</v>
      </c>
      <c r="AW188" s="10" t="s">
        <v>381</v>
      </c>
      <c r="AX188" s="37" t="str">
        <f t="shared" si="191"/>
        <v>1</v>
      </c>
      <c r="AY188" s="8">
        <v>4143.3868899999998</v>
      </c>
      <c r="AZ188" s="8">
        <v>0</v>
      </c>
      <c r="BA188" s="8">
        <v>4022.8761399999999</v>
      </c>
      <c r="BB188" s="37">
        <f t="shared" si="192"/>
        <v>103</v>
      </c>
      <c r="BC188" s="37">
        <f t="shared" si="193"/>
        <v>3</v>
      </c>
      <c r="BD188" s="7" t="s">
        <v>381</v>
      </c>
      <c r="BE188" s="37" t="str">
        <f t="shared" si="194"/>
        <v>1</v>
      </c>
      <c r="BF188" s="8">
        <v>0</v>
      </c>
      <c r="BG188" s="8">
        <v>1716.14618</v>
      </c>
      <c r="BH188" s="37">
        <f t="shared" si="195"/>
        <v>0</v>
      </c>
      <c r="BI188" s="37">
        <f t="shared" si="196"/>
        <v>5</v>
      </c>
      <c r="BJ188" s="23">
        <v>0</v>
      </c>
      <c r="BK188" s="23">
        <v>3945.7751400000002</v>
      </c>
      <c r="BL188" s="1">
        <f t="shared" si="197"/>
        <v>0</v>
      </c>
      <c r="BM188" s="37">
        <f t="shared" si="198"/>
        <v>5</v>
      </c>
      <c r="BN188" s="23">
        <v>0</v>
      </c>
      <c r="BO188" s="23">
        <v>351.27404000000001</v>
      </c>
      <c r="BP188" s="23">
        <v>166.85800000000017</v>
      </c>
      <c r="BQ188" s="23">
        <v>1364.8721399999999</v>
      </c>
      <c r="BR188" s="23">
        <v>1180.9749999999999</v>
      </c>
      <c r="BS188" s="37">
        <f t="shared" si="199"/>
        <v>0</v>
      </c>
      <c r="BT188" s="37">
        <f t="shared" si="200"/>
        <v>2</v>
      </c>
      <c r="BU188" s="10" t="s">
        <v>384</v>
      </c>
      <c r="BV188" s="50" t="str">
        <f t="shared" si="236"/>
        <v>1</v>
      </c>
      <c r="BW188" s="10" t="s">
        <v>384</v>
      </c>
      <c r="BX188" s="50" t="str">
        <f t="shared" si="201"/>
        <v>1</v>
      </c>
      <c r="BY188" s="10" t="s">
        <v>384</v>
      </c>
      <c r="BZ188" s="50" t="str">
        <f t="shared" si="202"/>
        <v>1</v>
      </c>
      <c r="CA188" s="10" t="s">
        <v>384</v>
      </c>
      <c r="CB188" s="50" t="str">
        <f t="shared" si="203"/>
        <v>1</v>
      </c>
      <c r="CC188" s="10" t="s">
        <v>385</v>
      </c>
      <c r="CD188" s="50" t="str">
        <f t="shared" si="204"/>
        <v>0</v>
      </c>
      <c r="CE188" s="10" t="s">
        <v>422</v>
      </c>
      <c r="CF188" s="50" t="str">
        <f t="shared" si="207"/>
        <v>1</v>
      </c>
      <c r="CG188" s="18">
        <f t="shared" si="206"/>
        <v>47</v>
      </c>
    </row>
    <row r="189" spans="1:86" s="44" customFormat="1" ht="34.15" customHeight="1" x14ac:dyDescent="0.2">
      <c r="A189" s="34">
        <v>185</v>
      </c>
      <c r="B189" s="43" t="s">
        <v>121</v>
      </c>
      <c r="C189" s="23">
        <v>2434.9299999999998</v>
      </c>
      <c r="D189" s="23">
        <v>0</v>
      </c>
      <c r="E189" s="23">
        <v>2473.7710000000002</v>
      </c>
      <c r="F189" s="23">
        <v>0</v>
      </c>
      <c r="G189" s="37">
        <f t="shared" si="172"/>
        <v>98</v>
      </c>
      <c r="H189" s="37">
        <f t="shared" si="173"/>
        <v>5</v>
      </c>
      <c r="I189" s="9" t="s">
        <v>378</v>
      </c>
      <c r="J189" s="50" t="str">
        <f t="shared" si="205"/>
        <v>1</v>
      </c>
      <c r="K189" s="23">
        <v>810.30700000000002</v>
      </c>
      <c r="L189" s="23">
        <v>743.97302000000002</v>
      </c>
      <c r="M189" s="37">
        <f t="shared" si="174"/>
        <v>8</v>
      </c>
      <c r="N189" s="37">
        <f t="shared" si="175"/>
        <v>5</v>
      </c>
      <c r="O189" s="8">
        <v>1437.998</v>
      </c>
      <c r="P189" s="8">
        <v>1221.96</v>
      </c>
      <c r="Q189" s="39">
        <f t="shared" si="176"/>
        <v>18</v>
      </c>
      <c r="R189" s="37">
        <f t="shared" si="177"/>
        <v>3</v>
      </c>
      <c r="S189" s="8">
        <v>0</v>
      </c>
      <c r="T189" s="37">
        <f t="shared" si="178"/>
        <v>1</v>
      </c>
      <c r="U189" s="8" t="s">
        <v>380</v>
      </c>
      <c r="V189" s="37" t="str">
        <f t="shared" si="179"/>
        <v>1</v>
      </c>
      <c r="W189" s="8">
        <v>403.74900000000002</v>
      </c>
      <c r="X189" s="8">
        <v>2402.9357799999998</v>
      </c>
      <c r="Y189" s="37">
        <f t="shared" si="180"/>
        <v>17</v>
      </c>
      <c r="Z189" s="37">
        <f t="shared" si="181"/>
        <v>2</v>
      </c>
      <c r="AA189" s="8">
        <v>0</v>
      </c>
      <c r="AB189" s="8">
        <v>2405.5270599999999</v>
      </c>
      <c r="AC189" s="38">
        <f t="shared" si="182"/>
        <v>0</v>
      </c>
      <c r="AD189" s="37">
        <f t="shared" si="183"/>
        <v>2</v>
      </c>
      <c r="AE189" s="23">
        <v>0</v>
      </c>
      <c r="AF189" s="37">
        <f t="shared" si="184"/>
        <v>1</v>
      </c>
      <c r="AG189" s="8">
        <v>710.4</v>
      </c>
      <c r="AH189" s="8">
        <v>810.3</v>
      </c>
      <c r="AI189" s="8">
        <v>743.97302000000002</v>
      </c>
      <c r="AJ189" s="8">
        <v>810.30700000000002</v>
      </c>
      <c r="AK189" s="41">
        <f t="shared" si="185"/>
        <v>0</v>
      </c>
      <c r="AL189" s="41">
        <f t="shared" si="186"/>
        <v>3</v>
      </c>
      <c r="AM189" s="10" t="s">
        <v>378</v>
      </c>
      <c r="AN189" s="37" t="str">
        <f t="shared" si="187"/>
        <v>1</v>
      </c>
      <c r="AO189" s="10" t="s">
        <v>380</v>
      </c>
      <c r="AP189" s="37" t="str">
        <f t="shared" si="188"/>
        <v>1</v>
      </c>
      <c r="AQ189" s="23">
        <v>107.7</v>
      </c>
      <c r="AR189" s="23">
        <v>156.80000000000001</v>
      </c>
      <c r="AS189" s="23">
        <v>236.6</v>
      </c>
      <c r="AT189" s="23">
        <v>613</v>
      </c>
      <c r="AU189" s="40">
        <f t="shared" si="189"/>
        <v>267</v>
      </c>
      <c r="AV189" s="37">
        <f t="shared" si="190"/>
        <v>0</v>
      </c>
      <c r="AW189" s="10" t="s">
        <v>381</v>
      </c>
      <c r="AX189" s="37" t="str">
        <f t="shared" si="191"/>
        <v>1</v>
      </c>
      <c r="AY189" s="8">
        <v>2439.0767799999999</v>
      </c>
      <c r="AZ189" s="8">
        <v>0</v>
      </c>
      <c r="BA189" s="8">
        <v>2405.5270599999999</v>
      </c>
      <c r="BB189" s="37">
        <f t="shared" si="192"/>
        <v>101</v>
      </c>
      <c r="BC189" s="37">
        <f t="shared" si="193"/>
        <v>3</v>
      </c>
      <c r="BD189" s="7" t="s">
        <v>381</v>
      </c>
      <c r="BE189" s="37" t="str">
        <f t="shared" si="194"/>
        <v>1</v>
      </c>
      <c r="BF189" s="8">
        <v>0</v>
      </c>
      <c r="BG189" s="8">
        <v>743.97302000000002</v>
      </c>
      <c r="BH189" s="37">
        <f t="shared" si="195"/>
        <v>0</v>
      </c>
      <c r="BI189" s="37">
        <f t="shared" si="196"/>
        <v>5</v>
      </c>
      <c r="BJ189" s="23">
        <v>0</v>
      </c>
      <c r="BK189" s="23">
        <v>2369.3860599999998</v>
      </c>
      <c r="BL189" s="1">
        <f t="shared" si="197"/>
        <v>0</v>
      </c>
      <c r="BM189" s="37">
        <f t="shared" si="198"/>
        <v>5</v>
      </c>
      <c r="BN189" s="23">
        <v>0</v>
      </c>
      <c r="BO189" s="23">
        <v>-55.708279999999945</v>
      </c>
      <c r="BP189" s="23">
        <v>23.078000000000031</v>
      </c>
      <c r="BQ189" s="23">
        <v>799.68129999999996</v>
      </c>
      <c r="BR189" s="23">
        <v>380.67099999999999</v>
      </c>
      <c r="BS189" s="37">
        <f t="shared" si="199"/>
        <v>0</v>
      </c>
      <c r="BT189" s="37">
        <f t="shared" si="200"/>
        <v>2</v>
      </c>
      <c r="BU189" s="10" t="s">
        <v>384</v>
      </c>
      <c r="BV189" s="50" t="str">
        <f t="shared" si="236"/>
        <v>1</v>
      </c>
      <c r="BW189" s="10" t="s">
        <v>384</v>
      </c>
      <c r="BX189" s="50" t="str">
        <f t="shared" si="201"/>
        <v>1</v>
      </c>
      <c r="BY189" s="10" t="s">
        <v>384</v>
      </c>
      <c r="BZ189" s="50" t="str">
        <f t="shared" si="202"/>
        <v>1</v>
      </c>
      <c r="CA189" s="10" t="s">
        <v>384</v>
      </c>
      <c r="CB189" s="50" t="str">
        <f t="shared" si="203"/>
        <v>1</v>
      </c>
      <c r="CC189" s="10" t="s">
        <v>385</v>
      </c>
      <c r="CD189" s="50" t="str">
        <f t="shared" si="204"/>
        <v>0</v>
      </c>
      <c r="CE189" s="10" t="s">
        <v>422</v>
      </c>
      <c r="CF189" s="50" t="str">
        <f t="shared" si="207"/>
        <v>1</v>
      </c>
      <c r="CG189" s="18">
        <f t="shared" si="206"/>
        <v>48</v>
      </c>
    </row>
    <row r="190" spans="1:86" s="44" customFormat="1" ht="34.15" customHeight="1" x14ac:dyDescent="0.2">
      <c r="A190" s="34">
        <v>186</v>
      </c>
      <c r="B190" s="35" t="s">
        <v>127</v>
      </c>
      <c r="C190" s="23">
        <v>401240.8</v>
      </c>
      <c r="D190" s="23">
        <v>0</v>
      </c>
      <c r="E190" s="23">
        <v>466912.6</v>
      </c>
      <c r="F190" s="23">
        <v>776.6</v>
      </c>
      <c r="G190" s="37">
        <f t="shared" si="172"/>
        <v>86</v>
      </c>
      <c r="H190" s="37">
        <f t="shared" si="173"/>
        <v>4</v>
      </c>
      <c r="I190" s="9" t="s">
        <v>378</v>
      </c>
      <c r="J190" s="50" t="str">
        <f t="shared" si="205"/>
        <v>1</v>
      </c>
      <c r="K190" s="23">
        <v>141667.70000000001</v>
      </c>
      <c r="L190" s="23">
        <v>151725.6</v>
      </c>
      <c r="M190" s="37">
        <f t="shared" si="174"/>
        <v>7</v>
      </c>
      <c r="N190" s="37">
        <f t="shared" si="175"/>
        <v>5</v>
      </c>
      <c r="O190" s="8">
        <v>185924.1</v>
      </c>
      <c r="P190" s="8">
        <v>151767.9</v>
      </c>
      <c r="Q190" s="39">
        <f t="shared" si="176"/>
        <v>23</v>
      </c>
      <c r="R190" s="37">
        <f t="shared" si="177"/>
        <v>2</v>
      </c>
      <c r="S190" s="8">
        <v>0</v>
      </c>
      <c r="T190" s="37">
        <f t="shared" si="178"/>
        <v>1</v>
      </c>
      <c r="U190" s="8" t="s">
        <v>380</v>
      </c>
      <c r="V190" s="37" t="str">
        <f t="shared" si="179"/>
        <v>1</v>
      </c>
      <c r="W190" s="8">
        <v>92609.8</v>
      </c>
      <c r="X190" s="8">
        <v>302884.8</v>
      </c>
      <c r="Y190" s="37">
        <f t="shared" si="180"/>
        <v>31</v>
      </c>
      <c r="Z190" s="37">
        <f t="shared" si="181"/>
        <v>1</v>
      </c>
      <c r="AA190" s="8">
        <v>0</v>
      </c>
      <c r="AB190" s="8">
        <v>484012.4</v>
      </c>
      <c r="AC190" s="38">
        <f t="shared" si="182"/>
        <v>0</v>
      </c>
      <c r="AD190" s="37">
        <f t="shared" si="183"/>
        <v>2</v>
      </c>
      <c r="AE190" s="23">
        <v>0</v>
      </c>
      <c r="AF190" s="37">
        <f t="shared" si="184"/>
        <v>1</v>
      </c>
      <c r="AG190" s="8">
        <v>166378.20000000001</v>
      </c>
      <c r="AH190" s="8">
        <v>160029.20000000001</v>
      </c>
      <c r="AI190" s="8">
        <v>152215.6</v>
      </c>
      <c r="AJ190" s="8">
        <v>141667.70000000001</v>
      </c>
      <c r="AK190" s="41">
        <f t="shared" si="185"/>
        <v>0</v>
      </c>
      <c r="AL190" s="41">
        <f t="shared" si="186"/>
        <v>3</v>
      </c>
      <c r="AM190" s="8" t="s">
        <v>378</v>
      </c>
      <c r="AN190" s="37" t="str">
        <f t="shared" si="187"/>
        <v>1</v>
      </c>
      <c r="AO190" s="10" t="s">
        <v>380</v>
      </c>
      <c r="AP190" s="37" t="str">
        <f t="shared" si="188"/>
        <v>1</v>
      </c>
      <c r="AQ190" s="23">
        <v>34591</v>
      </c>
      <c r="AR190" s="23">
        <v>42806.5</v>
      </c>
      <c r="AS190" s="23">
        <v>36762.699999999997</v>
      </c>
      <c r="AT190" s="23">
        <v>57559.1</v>
      </c>
      <c r="AU190" s="40">
        <f t="shared" si="189"/>
        <v>51</v>
      </c>
      <c r="AV190" s="37">
        <f t="shared" si="190"/>
        <v>0</v>
      </c>
      <c r="AW190" s="10" t="s">
        <v>381</v>
      </c>
      <c r="AX190" s="37" t="str">
        <f t="shared" si="191"/>
        <v>1</v>
      </c>
      <c r="AY190" s="8">
        <v>532515.69999999995</v>
      </c>
      <c r="AZ190" s="8">
        <v>0</v>
      </c>
      <c r="BA190" s="8">
        <v>484012.4</v>
      </c>
      <c r="BB190" s="37">
        <f t="shared" si="192"/>
        <v>110</v>
      </c>
      <c r="BC190" s="37">
        <f t="shared" si="193"/>
        <v>3</v>
      </c>
      <c r="BD190" s="7" t="s">
        <v>381</v>
      </c>
      <c r="BE190" s="37" t="str">
        <f t="shared" si="194"/>
        <v>1</v>
      </c>
      <c r="BF190" s="8">
        <v>0</v>
      </c>
      <c r="BG190" s="8">
        <v>89349.9</v>
      </c>
      <c r="BH190" s="37">
        <f t="shared" si="195"/>
        <v>0</v>
      </c>
      <c r="BI190" s="37">
        <f t="shared" si="196"/>
        <v>5</v>
      </c>
      <c r="BJ190" s="23">
        <v>0</v>
      </c>
      <c r="BK190" s="23">
        <v>254381.5</v>
      </c>
      <c r="BL190" s="1">
        <f t="shared" si="197"/>
        <v>0</v>
      </c>
      <c r="BM190" s="37">
        <f t="shared" si="198"/>
        <v>5</v>
      </c>
      <c r="BN190" s="23">
        <v>0</v>
      </c>
      <c r="BO190" s="23">
        <v>12511.5</v>
      </c>
      <c r="BP190" s="23">
        <v>-20859.099999999999</v>
      </c>
      <c r="BQ190" s="23">
        <v>138486.9</v>
      </c>
      <c r="BR190" s="23">
        <v>26959</v>
      </c>
      <c r="BS190" s="37">
        <f t="shared" si="199"/>
        <v>0</v>
      </c>
      <c r="BT190" s="37">
        <f t="shared" si="200"/>
        <v>2</v>
      </c>
      <c r="BU190" s="10" t="s">
        <v>384</v>
      </c>
      <c r="BV190" s="50" t="str">
        <f t="shared" si="236"/>
        <v>1</v>
      </c>
      <c r="BW190" s="10" t="s">
        <v>384</v>
      </c>
      <c r="BX190" s="50" t="str">
        <f t="shared" si="201"/>
        <v>1</v>
      </c>
      <c r="BY190" s="10" t="s">
        <v>384</v>
      </c>
      <c r="BZ190" s="50" t="str">
        <f t="shared" si="202"/>
        <v>1</v>
      </c>
      <c r="CA190" s="10" t="s">
        <v>384</v>
      </c>
      <c r="CB190" s="50" t="str">
        <f t="shared" si="203"/>
        <v>1</v>
      </c>
      <c r="CC190" s="10" t="s">
        <v>384</v>
      </c>
      <c r="CD190" s="50" t="str">
        <f t="shared" si="204"/>
        <v>1</v>
      </c>
      <c r="CE190" s="10" t="s">
        <v>422</v>
      </c>
      <c r="CF190" s="50" t="str">
        <f t="shared" si="207"/>
        <v>1</v>
      </c>
      <c r="CG190" s="18">
        <f t="shared" si="206"/>
        <v>46</v>
      </c>
      <c r="CH190" s="42"/>
    </row>
    <row r="191" spans="1:86" s="44" customFormat="1" ht="34.15" customHeight="1" x14ac:dyDescent="0.2">
      <c r="A191" s="34">
        <v>187</v>
      </c>
      <c r="B191" s="43" t="s">
        <v>130</v>
      </c>
      <c r="C191" s="23">
        <v>3752.6</v>
      </c>
      <c r="D191" s="23">
        <v>0</v>
      </c>
      <c r="E191" s="23">
        <v>3894</v>
      </c>
      <c r="F191" s="23">
        <v>0</v>
      </c>
      <c r="G191" s="37">
        <f t="shared" si="172"/>
        <v>96</v>
      </c>
      <c r="H191" s="37">
        <f t="shared" si="173"/>
        <v>5</v>
      </c>
      <c r="I191" s="9" t="s">
        <v>378</v>
      </c>
      <c r="J191" s="50" t="str">
        <f t="shared" si="205"/>
        <v>1</v>
      </c>
      <c r="K191" s="23">
        <v>727.8</v>
      </c>
      <c r="L191" s="23">
        <v>1254.2</v>
      </c>
      <c r="M191" s="37">
        <f t="shared" si="174"/>
        <v>72</v>
      </c>
      <c r="N191" s="37">
        <f t="shared" si="175"/>
        <v>0</v>
      </c>
      <c r="O191" s="8">
        <v>3472.8</v>
      </c>
      <c r="P191" s="8">
        <v>3072.8</v>
      </c>
      <c r="Q191" s="39">
        <f t="shared" si="176"/>
        <v>13</v>
      </c>
      <c r="R191" s="37">
        <f t="shared" si="177"/>
        <v>4</v>
      </c>
      <c r="S191" s="8">
        <v>0</v>
      </c>
      <c r="T191" s="37">
        <f t="shared" si="178"/>
        <v>1</v>
      </c>
      <c r="U191" s="8" t="s">
        <v>380</v>
      </c>
      <c r="V191" s="37" t="str">
        <f t="shared" si="179"/>
        <v>1</v>
      </c>
      <c r="W191" s="8">
        <v>2356.1</v>
      </c>
      <c r="X191" s="8">
        <v>5957.5</v>
      </c>
      <c r="Y191" s="37">
        <f t="shared" si="180"/>
        <v>40</v>
      </c>
      <c r="Z191" s="37">
        <f t="shared" si="181"/>
        <v>1</v>
      </c>
      <c r="AA191" s="8">
        <v>0</v>
      </c>
      <c r="AB191" s="8">
        <v>6045.2</v>
      </c>
      <c r="AC191" s="38">
        <f t="shared" si="182"/>
        <v>0</v>
      </c>
      <c r="AD191" s="37">
        <f t="shared" si="183"/>
        <v>2</v>
      </c>
      <c r="AE191" s="23">
        <v>0</v>
      </c>
      <c r="AF191" s="37">
        <f t="shared" si="184"/>
        <v>1</v>
      </c>
      <c r="AG191" s="8">
        <v>1244.9000000000001</v>
      </c>
      <c r="AH191" s="8">
        <v>727.80000000000018</v>
      </c>
      <c r="AI191" s="8">
        <v>1254.2</v>
      </c>
      <c r="AJ191" s="8">
        <v>727.8</v>
      </c>
      <c r="AK191" s="41">
        <f t="shared" si="185"/>
        <v>0</v>
      </c>
      <c r="AL191" s="41">
        <f t="shared" si="186"/>
        <v>3</v>
      </c>
      <c r="AM191" s="8" t="s">
        <v>378</v>
      </c>
      <c r="AN191" s="37" t="str">
        <f t="shared" si="187"/>
        <v>1</v>
      </c>
      <c r="AO191" s="10" t="s">
        <v>381</v>
      </c>
      <c r="AP191" s="37" t="str">
        <f t="shared" si="188"/>
        <v>0</v>
      </c>
      <c r="AQ191" s="23">
        <v>641.6</v>
      </c>
      <c r="AR191" s="23">
        <v>802</v>
      </c>
      <c r="AS191" s="23">
        <v>813.2</v>
      </c>
      <c r="AT191" s="23">
        <v>1344.2</v>
      </c>
      <c r="AU191" s="40">
        <f t="shared" si="189"/>
        <v>79</v>
      </c>
      <c r="AV191" s="37">
        <f t="shared" si="190"/>
        <v>0</v>
      </c>
      <c r="AW191" s="10" t="s">
        <v>381</v>
      </c>
      <c r="AX191" s="37" t="str">
        <f t="shared" si="191"/>
        <v>1</v>
      </c>
      <c r="AY191" s="8">
        <v>6053.8</v>
      </c>
      <c r="AZ191" s="8">
        <v>0</v>
      </c>
      <c r="BA191" s="8">
        <v>6045.2</v>
      </c>
      <c r="BB191" s="37">
        <f t="shared" si="192"/>
        <v>100</v>
      </c>
      <c r="BC191" s="37">
        <f t="shared" si="193"/>
        <v>3</v>
      </c>
      <c r="BD191" s="7" t="s">
        <v>381</v>
      </c>
      <c r="BE191" s="37" t="str">
        <f t="shared" si="194"/>
        <v>1</v>
      </c>
      <c r="BF191" s="8">
        <v>810</v>
      </c>
      <c r="BG191" s="8">
        <v>1254.2</v>
      </c>
      <c r="BH191" s="37">
        <f t="shared" si="195"/>
        <v>65</v>
      </c>
      <c r="BI191" s="37">
        <f t="shared" si="196"/>
        <v>0</v>
      </c>
      <c r="BJ191" s="23">
        <v>0.9</v>
      </c>
      <c r="BK191" s="23">
        <v>5948.8</v>
      </c>
      <c r="BL191" s="1">
        <f t="shared" si="197"/>
        <v>0</v>
      </c>
      <c r="BM191" s="37">
        <f t="shared" si="198"/>
        <v>5</v>
      </c>
      <c r="BN191" s="23">
        <v>-80</v>
      </c>
      <c r="BO191" s="23">
        <v>554.80000000000007</v>
      </c>
      <c r="BP191" s="23">
        <v>516.79999999999995</v>
      </c>
      <c r="BQ191" s="23">
        <v>699.4</v>
      </c>
      <c r="BR191" s="23">
        <v>1839.3</v>
      </c>
      <c r="BS191" s="37">
        <f t="shared" si="199"/>
        <v>0</v>
      </c>
      <c r="BT191" s="37">
        <f t="shared" si="200"/>
        <v>2</v>
      </c>
      <c r="BU191" s="10" t="s">
        <v>384</v>
      </c>
      <c r="BV191" s="50" t="str">
        <f t="shared" si="236"/>
        <v>1</v>
      </c>
      <c r="BW191" s="10" t="s">
        <v>384</v>
      </c>
      <c r="BX191" s="50" t="str">
        <f t="shared" si="201"/>
        <v>1</v>
      </c>
      <c r="BY191" s="10" t="s">
        <v>384</v>
      </c>
      <c r="BZ191" s="50" t="str">
        <f t="shared" si="202"/>
        <v>1</v>
      </c>
      <c r="CA191" s="10" t="s">
        <v>384</v>
      </c>
      <c r="CB191" s="50" t="str">
        <f t="shared" si="203"/>
        <v>1</v>
      </c>
      <c r="CC191" s="10" t="s">
        <v>385</v>
      </c>
      <c r="CD191" s="50" t="str">
        <f t="shared" si="204"/>
        <v>0</v>
      </c>
      <c r="CE191" s="10" t="s">
        <v>422</v>
      </c>
      <c r="CF191" s="50" t="str">
        <f t="shared" si="207"/>
        <v>1</v>
      </c>
      <c r="CG191" s="18">
        <f t="shared" si="206"/>
        <v>37</v>
      </c>
    </row>
    <row r="192" spans="1:86" s="44" customFormat="1" ht="34.15" customHeight="1" x14ac:dyDescent="0.2">
      <c r="A192" s="34">
        <v>188</v>
      </c>
      <c r="B192" s="43" t="s">
        <v>134</v>
      </c>
      <c r="C192" s="23">
        <v>5313.2</v>
      </c>
      <c r="D192" s="23">
        <v>0</v>
      </c>
      <c r="E192" s="23">
        <v>5564.7</v>
      </c>
      <c r="F192" s="23">
        <v>0</v>
      </c>
      <c r="G192" s="37">
        <f t="shared" si="172"/>
        <v>95</v>
      </c>
      <c r="H192" s="37">
        <f t="shared" si="173"/>
        <v>5</v>
      </c>
      <c r="I192" s="9" t="s">
        <v>378</v>
      </c>
      <c r="J192" s="50" t="str">
        <f t="shared" si="205"/>
        <v>1</v>
      </c>
      <c r="K192" s="23">
        <v>2393.8000000000002</v>
      </c>
      <c r="L192" s="23">
        <v>3467.9</v>
      </c>
      <c r="M192" s="37">
        <f t="shared" si="174"/>
        <v>45</v>
      </c>
      <c r="N192" s="37">
        <f t="shared" si="175"/>
        <v>0</v>
      </c>
      <c r="O192" s="8">
        <v>4948.3</v>
      </c>
      <c r="P192" s="8">
        <v>3586.2</v>
      </c>
      <c r="Q192" s="39">
        <f t="shared" si="176"/>
        <v>38</v>
      </c>
      <c r="R192" s="37">
        <f t="shared" si="177"/>
        <v>0</v>
      </c>
      <c r="S192" s="8">
        <v>0</v>
      </c>
      <c r="T192" s="37">
        <f t="shared" si="178"/>
        <v>1</v>
      </c>
      <c r="U192" s="8" t="s">
        <v>380</v>
      </c>
      <c r="V192" s="37" t="str">
        <f t="shared" si="179"/>
        <v>1</v>
      </c>
      <c r="W192" s="8">
        <v>1173.8</v>
      </c>
      <c r="X192" s="8">
        <v>5811.2</v>
      </c>
      <c r="Y192" s="37">
        <f t="shared" si="180"/>
        <v>20</v>
      </c>
      <c r="Z192" s="37">
        <f t="shared" si="181"/>
        <v>2</v>
      </c>
      <c r="AA192" s="8">
        <v>0</v>
      </c>
      <c r="AB192" s="8">
        <v>4853.8999999999996</v>
      </c>
      <c r="AC192" s="38">
        <f t="shared" si="182"/>
        <v>0</v>
      </c>
      <c r="AD192" s="37">
        <f t="shared" si="183"/>
        <v>2</v>
      </c>
      <c r="AE192" s="23">
        <v>0</v>
      </c>
      <c r="AF192" s="37">
        <f t="shared" si="184"/>
        <v>1</v>
      </c>
      <c r="AG192" s="8">
        <v>2414.3000000000002</v>
      </c>
      <c r="AH192" s="8">
        <v>2393.8000000000002</v>
      </c>
      <c r="AI192" s="8">
        <v>3467.9</v>
      </c>
      <c r="AJ192" s="8">
        <v>2393.8000000000002</v>
      </c>
      <c r="AK192" s="41">
        <f t="shared" si="185"/>
        <v>0</v>
      </c>
      <c r="AL192" s="41">
        <f t="shared" si="186"/>
        <v>3</v>
      </c>
      <c r="AM192" s="8" t="s">
        <v>378</v>
      </c>
      <c r="AN192" s="37" t="str">
        <f t="shared" si="187"/>
        <v>1</v>
      </c>
      <c r="AO192" s="10" t="s">
        <v>381</v>
      </c>
      <c r="AP192" s="37" t="str">
        <f t="shared" si="188"/>
        <v>0</v>
      </c>
      <c r="AQ192" s="23">
        <v>596</v>
      </c>
      <c r="AR192" s="23">
        <v>746.3</v>
      </c>
      <c r="AS192" s="23">
        <v>984.5</v>
      </c>
      <c r="AT192" s="23">
        <v>1261.3000000000002</v>
      </c>
      <c r="AU192" s="40">
        <f t="shared" si="189"/>
        <v>63</v>
      </c>
      <c r="AV192" s="37">
        <f t="shared" si="190"/>
        <v>0</v>
      </c>
      <c r="AW192" s="10" t="s">
        <v>381</v>
      </c>
      <c r="AX192" s="37" t="str">
        <f t="shared" si="191"/>
        <v>1</v>
      </c>
      <c r="AY192" s="8">
        <v>5907.5</v>
      </c>
      <c r="AZ192" s="8">
        <v>0</v>
      </c>
      <c r="BA192" s="8">
        <v>4853.8999999999996</v>
      </c>
      <c r="BB192" s="37">
        <f t="shared" si="192"/>
        <v>122</v>
      </c>
      <c r="BC192" s="37">
        <f t="shared" si="193"/>
        <v>3</v>
      </c>
      <c r="BD192" s="7" t="s">
        <v>381</v>
      </c>
      <c r="BE192" s="37" t="str">
        <f t="shared" si="194"/>
        <v>1</v>
      </c>
      <c r="BF192" s="8">
        <v>0</v>
      </c>
      <c r="BG192" s="8">
        <v>3467.9</v>
      </c>
      <c r="BH192" s="37">
        <f t="shared" si="195"/>
        <v>0</v>
      </c>
      <c r="BI192" s="37">
        <f t="shared" si="196"/>
        <v>5</v>
      </c>
      <c r="BJ192" s="23">
        <v>0</v>
      </c>
      <c r="BK192" s="23">
        <v>4757.6000000000004</v>
      </c>
      <c r="BL192" s="1">
        <f t="shared" si="197"/>
        <v>0</v>
      </c>
      <c r="BM192" s="37">
        <f t="shared" si="198"/>
        <v>5</v>
      </c>
      <c r="BN192" s="23">
        <v>0</v>
      </c>
      <c r="BO192" s="23">
        <v>1318.5</v>
      </c>
      <c r="BP192" s="23">
        <v>327.9</v>
      </c>
      <c r="BQ192" s="23">
        <v>2149.4</v>
      </c>
      <c r="BR192" s="23">
        <v>845.9</v>
      </c>
      <c r="BS192" s="37">
        <f t="shared" si="199"/>
        <v>0</v>
      </c>
      <c r="BT192" s="37">
        <f t="shared" si="200"/>
        <v>2</v>
      </c>
      <c r="BU192" s="10" t="s">
        <v>384</v>
      </c>
      <c r="BV192" s="50" t="str">
        <f t="shared" si="236"/>
        <v>1</v>
      </c>
      <c r="BW192" s="10" t="s">
        <v>384</v>
      </c>
      <c r="BX192" s="50" t="str">
        <f t="shared" si="201"/>
        <v>1</v>
      </c>
      <c r="BY192" s="10" t="s">
        <v>384</v>
      </c>
      <c r="BZ192" s="50" t="str">
        <f t="shared" si="202"/>
        <v>1</v>
      </c>
      <c r="CA192" s="10" t="s">
        <v>384</v>
      </c>
      <c r="CB192" s="50" t="str">
        <f t="shared" si="203"/>
        <v>1</v>
      </c>
      <c r="CC192" s="10" t="s">
        <v>385</v>
      </c>
      <c r="CD192" s="50" t="str">
        <f t="shared" si="204"/>
        <v>0</v>
      </c>
      <c r="CE192" s="10" t="s">
        <v>422</v>
      </c>
      <c r="CF192" s="50" t="str">
        <f t="shared" si="207"/>
        <v>1</v>
      </c>
      <c r="CG192" s="18">
        <f t="shared" si="206"/>
        <v>39</v>
      </c>
    </row>
    <row r="193" spans="1:86" s="44" customFormat="1" ht="34.15" customHeight="1" x14ac:dyDescent="0.2">
      <c r="A193" s="34">
        <v>189</v>
      </c>
      <c r="B193" s="43" t="s">
        <v>132</v>
      </c>
      <c r="C193" s="23">
        <v>2456.6999999999998</v>
      </c>
      <c r="D193" s="23">
        <v>0</v>
      </c>
      <c r="E193" s="23">
        <v>2817</v>
      </c>
      <c r="F193" s="23">
        <v>0</v>
      </c>
      <c r="G193" s="37">
        <f t="shared" si="172"/>
        <v>87</v>
      </c>
      <c r="H193" s="37">
        <f t="shared" si="173"/>
        <v>4</v>
      </c>
      <c r="I193" s="9" t="s">
        <v>378</v>
      </c>
      <c r="J193" s="50" t="str">
        <f t="shared" si="205"/>
        <v>1</v>
      </c>
      <c r="K193" s="23">
        <v>505.8</v>
      </c>
      <c r="L193" s="23">
        <v>702.2</v>
      </c>
      <c r="M193" s="37">
        <f t="shared" si="174"/>
        <v>39</v>
      </c>
      <c r="N193" s="37">
        <f t="shared" si="175"/>
        <v>0</v>
      </c>
      <c r="O193" s="8">
        <v>2162.8000000000002</v>
      </c>
      <c r="P193" s="8">
        <v>1701</v>
      </c>
      <c r="Q193" s="39">
        <f t="shared" si="176"/>
        <v>27</v>
      </c>
      <c r="R193" s="37">
        <f t="shared" si="177"/>
        <v>1</v>
      </c>
      <c r="S193" s="8">
        <v>0</v>
      </c>
      <c r="T193" s="37">
        <f t="shared" si="178"/>
        <v>1</v>
      </c>
      <c r="U193" s="8" t="s">
        <v>380</v>
      </c>
      <c r="V193" s="37" t="str">
        <f t="shared" si="179"/>
        <v>1</v>
      </c>
      <c r="W193" s="8">
        <v>1186.0999999999999</v>
      </c>
      <c r="X193" s="8">
        <v>2950.6</v>
      </c>
      <c r="Y193" s="37">
        <f t="shared" si="180"/>
        <v>40</v>
      </c>
      <c r="Z193" s="37">
        <f t="shared" si="181"/>
        <v>1</v>
      </c>
      <c r="AA193" s="8">
        <v>0</v>
      </c>
      <c r="AB193" s="8">
        <v>2970.2</v>
      </c>
      <c r="AC193" s="38">
        <f t="shared" si="182"/>
        <v>0</v>
      </c>
      <c r="AD193" s="37">
        <f t="shared" si="183"/>
        <v>2</v>
      </c>
      <c r="AE193" s="23">
        <v>0</v>
      </c>
      <c r="AF193" s="37">
        <f t="shared" si="184"/>
        <v>1</v>
      </c>
      <c r="AG193" s="8">
        <v>685.7</v>
      </c>
      <c r="AH193" s="8">
        <v>608.80000000000018</v>
      </c>
      <c r="AI193" s="8">
        <v>702.2</v>
      </c>
      <c r="AJ193" s="8">
        <v>505.8</v>
      </c>
      <c r="AK193" s="41">
        <f t="shared" si="185"/>
        <v>0</v>
      </c>
      <c r="AL193" s="41">
        <f t="shared" si="186"/>
        <v>3</v>
      </c>
      <c r="AM193" s="8" t="s">
        <v>378</v>
      </c>
      <c r="AN193" s="37" t="str">
        <f t="shared" si="187"/>
        <v>1</v>
      </c>
      <c r="AO193" s="10" t="s">
        <v>381</v>
      </c>
      <c r="AP193" s="37" t="str">
        <f t="shared" si="188"/>
        <v>0</v>
      </c>
      <c r="AQ193" s="23">
        <v>384.4</v>
      </c>
      <c r="AR193" s="23">
        <v>474.2</v>
      </c>
      <c r="AS193" s="23">
        <v>477.7</v>
      </c>
      <c r="AT193" s="23">
        <v>535.5</v>
      </c>
      <c r="AU193" s="40">
        <f t="shared" si="189"/>
        <v>20</v>
      </c>
      <c r="AV193" s="37">
        <f t="shared" si="190"/>
        <v>4</v>
      </c>
      <c r="AW193" s="10" t="s">
        <v>381</v>
      </c>
      <c r="AX193" s="37" t="str">
        <f t="shared" si="191"/>
        <v>1</v>
      </c>
      <c r="AY193" s="8">
        <v>2986.7</v>
      </c>
      <c r="AZ193" s="8">
        <v>0</v>
      </c>
      <c r="BA193" s="8">
        <v>2970.2</v>
      </c>
      <c r="BB193" s="37">
        <f t="shared" si="192"/>
        <v>101</v>
      </c>
      <c r="BC193" s="37">
        <f t="shared" si="193"/>
        <v>3</v>
      </c>
      <c r="BD193" s="7" t="s">
        <v>381</v>
      </c>
      <c r="BE193" s="37" t="str">
        <f t="shared" si="194"/>
        <v>1</v>
      </c>
      <c r="BF193" s="8">
        <v>0</v>
      </c>
      <c r="BG193" s="8">
        <v>702.2</v>
      </c>
      <c r="BH193" s="37">
        <f t="shared" si="195"/>
        <v>0</v>
      </c>
      <c r="BI193" s="37">
        <f t="shared" si="196"/>
        <v>5</v>
      </c>
      <c r="BJ193" s="23">
        <v>0</v>
      </c>
      <c r="BK193" s="23">
        <v>2934</v>
      </c>
      <c r="BL193" s="1">
        <f t="shared" si="197"/>
        <v>0</v>
      </c>
      <c r="BM193" s="37">
        <f t="shared" si="198"/>
        <v>5</v>
      </c>
      <c r="BN193" s="23">
        <v>0</v>
      </c>
      <c r="BO193" s="23">
        <v>341.80000000000007</v>
      </c>
      <c r="BP193" s="23">
        <v>-100.80000000000018</v>
      </c>
      <c r="BQ193" s="23">
        <v>360.4</v>
      </c>
      <c r="BR193" s="23">
        <v>1286.9000000000001</v>
      </c>
      <c r="BS193" s="37">
        <f t="shared" si="199"/>
        <v>0</v>
      </c>
      <c r="BT193" s="37">
        <f t="shared" si="200"/>
        <v>2</v>
      </c>
      <c r="BU193" s="10" t="s">
        <v>384</v>
      </c>
      <c r="BV193" s="50" t="str">
        <f t="shared" si="236"/>
        <v>1</v>
      </c>
      <c r="BW193" s="10" t="s">
        <v>384</v>
      </c>
      <c r="BX193" s="50" t="str">
        <f t="shared" si="201"/>
        <v>1</v>
      </c>
      <c r="BY193" s="10" t="s">
        <v>384</v>
      </c>
      <c r="BZ193" s="50" t="str">
        <f t="shared" si="202"/>
        <v>1</v>
      </c>
      <c r="CA193" s="10" t="s">
        <v>384</v>
      </c>
      <c r="CB193" s="50" t="str">
        <f t="shared" si="203"/>
        <v>1</v>
      </c>
      <c r="CC193" s="10" t="s">
        <v>385</v>
      </c>
      <c r="CD193" s="50" t="str">
        <f t="shared" si="204"/>
        <v>0</v>
      </c>
      <c r="CE193" s="10" t="s">
        <v>422</v>
      </c>
      <c r="CF193" s="50" t="str">
        <f t="shared" si="207"/>
        <v>1</v>
      </c>
      <c r="CG193" s="18">
        <f t="shared" si="206"/>
        <v>42</v>
      </c>
    </row>
    <row r="194" spans="1:86" s="44" customFormat="1" ht="34.15" customHeight="1" x14ac:dyDescent="0.2">
      <c r="A194" s="34">
        <v>190</v>
      </c>
      <c r="B194" s="43" t="s">
        <v>138</v>
      </c>
      <c r="C194" s="23">
        <v>2419.9</v>
      </c>
      <c r="D194" s="23">
        <v>0</v>
      </c>
      <c r="E194" s="23">
        <v>2532.4</v>
      </c>
      <c r="F194" s="23">
        <v>0</v>
      </c>
      <c r="G194" s="37">
        <f t="shared" si="172"/>
        <v>96</v>
      </c>
      <c r="H194" s="37">
        <f t="shared" si="173"/>
        <v>5</v>
      </c>
      <c r="I194" s="9" t="s">
        <v>378</v>
      </c>
      <c r="J194" s="50" t="str">
        <f t="shared" si="205"/>
        <v>1</v>
      </c>
      <c r="K194" s="23">
        <v>1017.5</v>
      </c>
      <c r="L194" s="23">
        <v>1110.4000000000001</v>
      </c>
      <c r="M194" s="37">
        <f t="shared" si="174"/>
        <v>9</v>
      </c>
      <c r="N194" s="37">
        <f t="shared" si="175"/>
        <v>5</v>
      </c>
      <c r="O194" s="8">
        <v>2019.8</v>
      </c>
      <c r="P194" s="8">
        <v>2049.3000000000002</v>
      </c>
      <c r="Q194" s="39">
        <f t="shared" si="176"/>
        <v>1</v>
      </c>
      <c r="R194" s="37">
        <f t="shared" si="177"/>
        <v>5</v>
      </c>
      <c r="S194" s="8">
        <v>0</v>
      </c>
      <c r="T194" s="37">
        <f t="shared" si="178"/>
        <v>1</v>
      </c>
      <c r="U194" s="8" t="s">
        <v>380</v>
      </c>
      <c r="V194" s="37" t="str">
        <f t="shared" si="179"/>
        <v>1</v>
      </c>
      <c r="W194" s="8">
        <v>1030.2</v>
      </c>
      <c r="X194" s="8">
        <v>2460.8000000000002</v>
      </c>
      <c r="Y194" s="37">
        <f t="shared" si="180"/>
        <v>42</v>
      </c>
      <c r="Z194" s="37">
        <f t="shared" si="181"/>
        <v>1</v>
      </c>
      <c r="AA194" s="8">
        <v>0</v>
      </c>
      <c r="AB194" s="8">
        <v>2093.3000000000002</v>
      </c>
      <c r="AC194" s="38">
        <f t="shared" si="182"/>
        <v>0</v>
      </c>
      <c r="AD194" s="37">
        <f t="shared" si="183"/>
        <v>2</v>
      </c>
      <c r="AE194" s="23">
        <v>0</v>
      </c>
      <c r="AF194" s="37">
        <f t="shared" si="184"/>
        <v>1</v>
      </c>
      <c r="AG194" s="8">
        <v>718.8</v>
      </c>
      <c r="AH194" s="8">
        <v>1017.5</v>
      </c>
      <c r="AI194" s="8">
        <v>1110.4000000000001</v>
      </c>
      <c r="AJ194" s="8">
        <v>1017.5</v>
      </c>
      <c r="AK194" s="41">
        <f t="shared" si="185"/>
        <v>0</v>
      </c>
      <c r="AL194" s="41">
        <f t="shared" si="186"/>
        <v>3</v>
      </c>
      <c r="AM194" s="8" t="s">
        <v>378</v>
      </c>
      <c r="AN194" s="37" t="str">
        <f t="shared" si="187"/>
        <v>1</v>
      </c>
      <c r="AO194" s="10" t="s">
        <v>381</v>
      </c>
      <c r="AP194" s="37" t="str">
        <f t="shared" si="188"/>
        <v>0</v>
      </c>
      <c r="AQ194" s="23">
        <v>392</v>
      </c>
      <c r="AR194" s="23">
        <v>506.1</v>
      </c>
      <c r="AS194" s="23">
        <v>374.1</v>
      </c>
      <c r="AT194" s="23">
        <v>476.79999999999995</v>
      </c>
      <c r="AU194" s="40">
        <f t="shared" si="189"/>
        <v>12</v>
      </c>
      <c r="AV194" s="37">
        <f t="shared" si="190"/>
        <v>4</v>
      </c>
      <c r="AW194" s="10" t="s">
        <v>381</v>
      </c>
      <c r="AX194" s="37" t="str">
        <f t="shared" si="191"/>
        <v>1</v>
      </c>
      <c r="AY194" s="8">
        <v>2484.9</v>
      </c>
      <c r="AZ194" s="8">
        <v>0</v>
      </c>
      <c r="BA194" s="8">
        <v>2093.3000000000002</v>
      </c>
      <c r="BB194" s="37">
        <f t="shared" si="192"/>
        <v>119</v>
      </c>
      <c r="BC194" s="37">
        <f t="shared" si="193"/>
        <v>3</v>
      </c>
      <c r="BD194" s="7" t="s">
        <v>381</v>
      </c>
      <c r="BE194" s="37" t="str">
        <f t="shared" si="194"/>
        <v>1</v>
      </c>
      <c r="BF194" s="8">
        <v>0</v>
      </c>
      <c r="BG194" s="8">
        <v>1110.4000000000001</v>
      </c>
      <c r="BH194" s="37">
        <f t="shared" si="195"/>
        <v>0</v>
      </c>
      <c r="BI194" s="37">
        <f t="shared" si="196"/>
        <v>5</v>
      </c>
      <c r="BJ194" s="23">
        <v>0</v>
      </c>
      <c r="BK194" s="23">
        <v>2069.1999999999998</v>
      </c>
      <c r="BL194" s="1">
        <f t="shared" si="197"/>
        <v>0</v>
      </c>
      <c r="BM194" s="37">
        <f t="shared" si="198"/>
        <v>5</v>
      </c>
      <c r="BN194" s="23">
        <v>0</v>
      </c>
      <c r="BO194" s="23">
        <v>495.00000000000011</v>
      </c>
      <c r="BP194" s="23">
        <v>10.400000000000091</v>
      </c>
      <c r="BQ194" s="23">
        <v>615.4</v>
      </c>
      <c r="BR194" s="23">
        <v>1019.8</v>
      </c>
      <c r="BS194" s="37">
        <f t="shared" si="199"/>
        <v>0</v>
      </c>
      <c r="BT194" s="37">
        <f t="shared" si="200"/>
        <v>2</v>
      </c>
      <c r="BU194" s="10" t="s">
        <v>384</v>
      </c>
      <c r="BV194" s="50" t="str">
        <f t="shared" si="236"/>
        <v>1</v>
      </c>
      <c r="BW194" s="10" t="s">
        <v>384</v>
      </c>
      <c r="BX194" s="50" t="str">
        <f t="shared" si="201"/>
        <v>1</v>
      </c>
      <c r="BY194" s="10" t="s">
        <v>384</v>
      </c>
      <c r="BZ194" s="50" t="str">
        <f t="shared" si="202"/>
        <v>1</v>
      </c>
      <c r="CA194" s="10" t="s">
        <v>384</v>
      </c>
      <c r="CB194" s="50" t="str">
        <f t="shared" si="203"/>
        <v>1</v>
      </c>
      <c r="CC194" s="10" t="s">
        <v>385</v>
      </c>
      <c r="CD194" s="50" t="str">
        <f t="shared" si="204"/>
        <v>0</v>
      </c>
      <c r="CE194" s="10" t="s">
        <v>422</v>
      </c>
      <c r="CF194" s="50" t="str">
        <f t="shared" si="207"/>
        <v>1</v>
      </c>
      <c r="CG194" s="18">
        <f t="shared" si="206"/>
        <v>52</v>
      </c>
    </row>
    <row r="195" spans="1:86" s="44" customFormat="1" ht="34.15" customHeight="1" x14ac:dyDescent="0.2">
      <c r="A195" s="34">
        <v>191</v>
      </c>
      <c r="B195" s="43" t="s">
        <v>141</v>
      </c>
      <c r="C195" s="23">
        <v>1946.8</v>
      </c>
      <c r="D195" s="23">
        <v>0</v>
      </c>
      <c r="E195" s="23">
        <v>2012.7</v>
      </c>
      <c r="F195" s="23">
        <v>0</v>
      </c>
      <c r="G195" s="37">
        <f t="shared" si="172"/>
        <v>97</v>
      </c>
      <c r="H195" s="37">
        <f t="shared" si="173"/>
        <v>5</v>
      </c>
      <c r="I195" s="9" t="s">
        <v>378</v>
      </c>
      <c r="J195" s="50" t="str">
        <f t="shared" si="205"/>
        <v>1</v>
      </c>
      <c r="K195" s="23">
        <v>285.5</v>
      </c>
      <c r="L195" s="23">
        <v>346.8</v>
      </c>
      <c r="M195" s="37">
        <f t="shared" si="174"/>
        <v>21</v>
      </c>
      <c r="N195" s="37">
        <f t="shared" si="175"/>
        <v>2</v>
      </c>
      <c r="O195" s="8">
        <v>1583.2</v>
      </c>
      <c r="P195" s="8">
        <v>1331.5</v>
      </c>
      <c r="Q195" s="39">
        <f t="shared" si="176"/>
        <v>19</v>
      </c>
      <c r="R195" s="37">
        <f t="shared" si="177"/>
        <v>3</v>
      </c>
      <c r="S195" s="8">
        <v>0</v>
      </c>
      <c r="T195" s="37">
        <f t="shared" si="178"/>
        <v>1</v>
      </c>
      <c r="U195" s="8" t="s">
        <v>380</v>
      </c>
      <c r="V195" s="37" t="str">
        <f t="shared" si="179"/>
        <v>1</v>
      </c>
      <c r="W195" s="8">
        <v>1005.9</v>
      </c>
      <c r="X195" s="8">
        <v>1788.8</v>
      </c>
      <c r="Y195" s="37">
        <f t="shared" si="180"/>
        <v>56</v>
      </c>
      <c r="Z195" s="37">
        <f t="shared" si="181"/>
        <v>0</v>
      </c>
      <c r="AA195" s="8">
        <v>0</v>
      </c>
      <c r="AB195" s="8">
        <v>1774.3</v>
      </c>
      <c r="AC195" s="38">
        <f t="shared" si="182"/>
        <v>0</v>
      </c>
      <c r="AD195" s="37">
        <f t="shared" si="183"/>
        <v>2</v>
      </c>
      <c r="AE195" s="23">
        <v>0</v>
      </c>
      <c r="AF195" s="37">
        <f t="shared" si="184"/>
        <v>1</v>
      </c>
      <c r="AG195" s="8">
        <v>315</v>
      </c>
      <c r="AH195" s="8">
        <v>325.5</v>
      </c>
      <c r="AI195" s="8">
        <v>346.8</v>
      </c>
      <c r="AJ195" s="8">
        <v>285.5</v>
      </c>
      <c r="AK195" s="41">
        <f t="shared" si="185"/>
        <v>0</v>
      </c>
      <c r="AL195" s="41">
        <f t="shared" si="186"/>
        <v>3</v>
      </c>
      <c r="AM195" s="8" t="s">
        <v>378</v>
      </c>
      <c r="AN195" s="37" t="str">
        <f t="shared" si="187"/>
        <v>1</v>
      </c>
      <c r="AO195" s="10" t="s">
        <v>381</v>
      </c>
      <c r="AP195" s="37" t="str">
        <f t="shared" si="188"/>
        <v>0</v>
      </c>
      <c r="AQ195" s="23">
        <v>261.60000000000002</v>
      </c>
      <c r="AR195" s="23">
        <v>291.60000000000002</v>
      </c>
      <c r="AS195" s="23">
        <v>285.89999999999998</v>
      </c>
      <c r="AT195" s="23">
        <v>481.90000000000009</v>
      </c>
      <c r="AU195" s="40">
        <f t="shared" si="189"/>
        <v>72</v>
      </c>
      <c r="AV195" s="37">
        <f t="shared" si="190"/>
        <v>0</v>
      </c>
      <c r="AW195" s="10" t="s">
        <v>381</v>
      </c>
      <c r="AX195" s="37" t="str">
        <f t="shared" si="191"/>
        <v>1</v>
      </c>
      <c r="AY195" s="8">
        <v>1812.9</v>
      </c>
      <c r="AZ195" s="8">
        <v>0</v>
      </c>
      <c r="BA195" s="8">
        <v>1774.3</v>
      </c>
      <c r="BB195" s="37">
        <f t="shared" si="192"/>
        <v>102</v>
      </c>
      <c r="BC195" s="37">
        <f t="shared" si="193"/>
        <v>3</v>
      </c>
      <c r="BD195" s="7" t="s">
        <v>381</v>
      </c>
      <c r="BE195" s="37" t="str">
        <f t="shared" si="194"/>
        <v>1</v>
      </c>
      <c r="BF195" s="8">
        <v>0</v>
      </c>
      <c r="BG195" s="8">
        <v>346.8</v>
      </c>
      <c r="BH195" s="37">
        <f t="shared" si="195"/>
        <v>0</v>
      </c>
      <c r="BI195" s="37">
        <f t="shared" si="196"/>
        <v>5</v>
      </c>
      <c r="BJ195" s="23">
        <v>0</v>
      </c>
      <c r="BK195" s="23">
        <v>1750.2</v>
      </c>
      <c r="BL195" s="1">
        <f t="shared" si="197"/>
        <v>0</v>
      </c>
      <c r="BM195" s="37">
        <f t="shared" si="198"/>
        <v>5</v>
      </c>
      <c r="BN195" s="23">
        <v>0</v>
      </c>
      <c r="BO195" s="23">
        <v>146.30000000000001</v>
      </c>
      <c r="BP195" s="23">
        <v>-82.300000000000068</v>
      </c>
      <c r="BQ195" s="23">
        <v>200.5</v>
      </c>
      <c r="BR195" s="23">
        <v>1088.2</v>
      </c>
      <c r="BS195" s="37">
        <f t="shared" si="199"/>
        <v>0</v>
      </c>
      <c r="BT195" s="37">
        <f t="shared" si="200"/>
        <v>2</v>
      </c>
      <c r="BU195" s="10" t="s">
        <v>384</v>
      </c>
      <c r="BV195" s="50" t="str">
        <f t="shared" si="236"/>
        <v>1</v>
      </c>
      <c r="BW195" s="10" t="s">
        <v>384</v>
      </c>
      <c r="BX195" s="50" t="str">
        <f t="shared" si="201"/>
        <v>1</v>
      </c>
      <c r="BY195" s="10" t="s">
        <v>384</v>
      </c>
      <c r="BZ195" s="50" t="str">
        <f t="shared" si="202"/>
        <v>1</v>
      </c>
      <c r="CA195" s="10" t="s">
        <v>384</v>
      </c>
      <c r="CB195" s="50" t="str">
        <f t="shared" si="203"/>
        <v>1</v>
      </c>
      <c r="CC195" s="10" t="s">
        <v>385</v>
      </c>
      <c r="CD195" s="50" t="str">
        <f t="shared" si="204"/>
        <v>0</v>
      </c>
      <c r="CE195" s="10" t="s">
        <v>422</v>
      </c>
      <c r="CF195" s="50" t="str">
        <f t="shared" si="207"/>
        <v>1</v>
      </c>
      <c r="CG195" s="18">
        <f t="shared" si="206"/>
        <v>42</v>
      </c>
    </row>
    <row r="196" spans="1:86" s="44" customFormat="1" ht="34.15" customHeight="1" x14ac:dyDescent="0.2">
      <c r="A196" s="34">
        <v>192</v>
      </c>
      <c r="B196" s="43" t="s">
        <v>140</v>
      </c>
      <c r="C196" s="23">
        <v>2883.3</v>
      </c>
      <c r="D196" s="23">
        <v>0</v>
      </c>
      <c r="E196" s="23">
        <v>2993</v>
      </c>
      <c r="F196" s="23">
        <v>0</v>
      </c>
      <c r="G196" s="37">
        <f t="shared" si="172"/>
        <v>96</v>
      </c>
      <c r="H196" s="37">
        <f t="shared" si="173"/>
        <v>5</v>
      </c>
      <c r="I196" s="9" t="s">
        <v>378</v>
      </c>
      <c r="J196" s="50" t="str">
        <f t="shared" si="205"/>
        <v>1</v>
      </c>
      <c r="K196" s="23">
        <v>970.3</v>
      </c>
      <c r="L196" s="23">
        <v>1035.2</v>
      </c>
      <c r="M196" s="37">
        <f t="shared" si="174"/>
        <v>7</v>
      </c>
      <c r="N196" s="37">
        <f t="shared" si="175"/>
        <v>5</v>
      </c>
      <c r="O196" s="8">
        <v>2337.3000000000002</v>
      </c>
      <c r="P196" s="8">
        <v>2087.8000000000002</v>
      </c>
      <c r="Q196" s="39">
        <f t="shared" si="176"/>
        <v>12</v>
      </c>
      <c r="R196" s="37">
        <f t="shared" si="177"/>
        <v>4</v>
      </c>
      <c r="S196" s="8">
        <v>0</v>
      </c>
      <c r="T196" s="37">
        <f t="shared" si="178"/>
        <v>1</v>
      </c>
      <c r="U196" s="8" t="s">
        <v>381</v>
      </c>
      <c r="V196" s="37" t="str">
        <f t="shared" si="179"/>
        <v>0</v>
      </c>
      <c r="W196" s="8">
        <v>1103.9000000000001</v>
      </c>
      <c r="X196" s="8">
        <v>3131.8</v>
      </c>
      <c r="Y196" s="37">
        <f t="shared" si="180"/>
        <v>35</v>
      </c>
      <c r="Z196" s="37">
        <f t="shared" si="181"/>
        <v>1</v>
      </c>
      <c r="AA196" s="8">
        <v>0</v>
      </c>
      <c r="AB196" s="8">
        <v>3303.6</v>
      </c>
      <c r="AC196" s="38">
        <f t="shared" si="182"/>
        <v>0</v>
      </c>
      <c r="AD196" s="37">
        <f t="shared" si="183"/>
        <v>2</v>
      </c>
      <c r="AE196" s="23">
        <v>0</v>
      </c>
      <c r="AF196" s="37">
        <f t="shared" si="184"/>
        <v>1</v>
      </c>
      <c r="AG196" s="8">
        <v>1146.7999999999997</v>
      </c>
      <c r="AH196" s="8">
        <v>970.29999999999973</v>
      </c>
      <c r="AI196" s="8">
        <v>1035.2</v>
      </c>
      <c r="AJ196" s="8">
        <v>970.3</v>
      </c>
      <c r="AK196" s="41">
        <f t="shared" si="185"/>
        <v>10</v>
      </c>
      <c r="AL196" s="41">
        <f t="shared" si="186"/>
        <v>0</v>
      </c>
      <c r="AM196" s="8" t="s">
        <v>378</v>
      </c>
      <c r="AN196" s="37" t="str">
        <f t="shared" si="187"/>
        <v>1</v>
      </c>
      <c r="AO196" s="10" t="s">
        <v>381</v>
      </c>
      <c r="AP196" s="37" t="str">
        <f t="shared" si="188"/>
        <v>0</v>
      </c>
      <c r="AQ196" s="23">
        <v>426.9</v>
      </c>
      <c r="AR196" s="23">
        <v>619.20000000000005</v>
      </c>
      <c r="AS196" s="23">
        <v>440.2</v>
      </c>
      <c r="AT196" s="23">
        <v>764.39999999999964</v>
      </c>
      <c r="AU196" s="40">
        <f t="shared" si="189"/>
        <v>54</v>
      </c>
      <c r="AV196" s="37">
        <f t="shared" si="190"/>
        <v>0</v>
      </c>
      <c r="AW196" s="10" t="s">
        <v>381</v>
      </c>
      <c r="AX196" s="37" t="str">
        <f t="shared" si="191"/>
        <v>1</v>
      </c>
      <c r="AY196" s="8">
        <v>3192</v>
      </c>
      <c r="AZ196" s="8">
        <v>111.6</v>
      </c>
      <c r="BA196" s="8">
        <v>3303.6</v>
      </c>
      <c r="BB196" s="37">
        <f t="shared" si="192"/>
        <v>100</v>
      </c>
      <c r="BC196" s="37">
        <f t="shared" si="193"/>
        <v>3</v>
      </c>
      <c r="BD196" s="7" t="s">
        <v>381</v>
      </c>
      <c r="BE196" s="37" t="str">
        <f t="shared" si="194"/>
        <v>1</v>
      </c>
      <c r="BF196" s="8">
        <v>0</v>
      </c>
      <c r="BG196" s="8">
        <v>1035.2</v>
      </c>
      <c r="BH196" s="37">
        <f t="shared" si="195"/>
        <v>0</v>
      </c>
      <c r="BI196" s="37">
        <f t="shared" si="196"/>
        <v>5</v>
      </c>
      <c r="BJ196" s="23">
        <v>0</v>
      </c>
      <c r="BK196" s="23">
        <v>3243.4</v>
      </c>
      <c r="BL196" s="1">
        <f t="shared" si="197"/>
        <v>0</v>
      </c>
      <c r="BM196" s="37">
        <f t="shared" si="198"/>
        <v>5</v>
      </c>
      <c r="BN196" s="23">
        <v>0</v>
      </c>
      <c r="BO196" s="23">
        <v>392.30000000000007</v>
      </c>
      <c r="BP196" s="23">
        <v>-2</v>
      </c>
      <c r="BQ196" s="23">
        <v>642.9</v>
      </c>
      <c r="BR196" s="23">
        <v>1105.9000000000001</v>
      </c>
      <c r="BS196" s="37">
        <f t="shared" si="199"/>
        <v>0</v>
      </c>
      <c r="BT196" s="37">
        <f t="shared" si="200"/>
        <v>2</v>
      </c>
      <c r="BU196" s="10" t="s">
        <v>385</v>
      </c>
      <c r="BV196" s="50" t="str">
        <f t="shared" si="236"/>
        <v>0</v>
      </c>
      <c r="BW196" s="10" t="s">
        <v>385</v>
      </c>
      <c r="BX196" s="50" t="str">
        <f t="shared" si="201"/>
        <v>0</v>
      </c>
      <c r="BY196" s="10" t="s">
        <v>384</v>
      </c>
      <c r="BZ196" s="50" t="str">
        <f t="shared" si="202"/>
        <v>1</v>
      </c>
      <c r="CA196" s="10" t="s">
        <v>385</v>
      </c>
      <c r="CB196" s="50" t="str">
        <f t="shared" si="203"/>
        <v>0</v>
      </c>
      <c r="CC196" s="10" t="s">
        <v>385</v>
      </c>
      <c r="CD196" s="50" t="str">
        <f t="shared" si="204"/>
        <v>0</v>
      </c>
      <c r="CE196" s="10" t="s">
        <v>422</v>
      </c>
      <c r="CF196" s="50" t="str">
        <f t="shared" si="207"/>
        <v>1</v>
      </c>
      <c r="CG196" s="18">
        <f t="shared" si="206"/>
        <v>40</v>
      </c>
    </row>
    <row r="197" spans="1:86" s="44" customFormat="1" ht="34.15" customHeight="1" x14ac:dyDescent="0.2">
      <c r="A197" s="34">
        <v>193</v>
      </c>
      <c r="B197" s="43" t="s">
        <v>142</v>
      </c>
      <c r="C197" s="23">
        <v>3017.4</v>
      </c>
      <c r="D197" s="23">
        <v>0</v>
      </c>
      <c r="E197" s="23">
        <v>3110.1</v>
      </c>
      <c r="F197" s="23">
        <v>0</v>
      </c>
      <c r="G197" s="37">
        <f t="shared" ref="G197:G260" si="240">ROUND((C197-D197)/(E197-F197)*100,0)</f>
        <v>97</v>
      </c>
      <c r="H197" s="37">
        <f t="shared" ref="H197:H260" si="241">IF(G197&lt;51,0,IF(G197&lt;61,1,IF(G197&lt;71,2,IF(G197&lt;81,3,IF(G197&lt;90,4,5)))))</f>
        <v>5</v>
      </c>
      <c r="I197" s="9" t="s">
        <v>378</v>
      </c>
      <c r="J197" s="50" t="str">
        <f t="shared" si="205"/>
        <v>1</v>
      </c>
      <c r="K197" s="23">
        <v>668.2</v>
      </c>
      <c r="L197" s="23">
        <v>1311.9</v>
      </c>
      <c r="M197" s="37">
        <f t="shared" ref="M197:M260" si="242">ROUND(ABS(L197-K197)/K197*100,0)</f>
        <v>96</v>
      </c>
      <c r="N197" s="37">
        <f t="shared" ref="N197:N260" si="243">IF(M197&gt;30,0,IF(M197&gt;25,1,IF(M197&gt;20,2,IF(M197&gt;15,3,IF(M197&gt;10,4,5)))))</f>
        <v>0</v>
      </c>
      <c r="O197" s="8">
        <v>2451.6</v>
      </c>
      <c r="P197" s="8">
        <v>1787.2</v>
      </c>
      <c r="Q197" s="39">
        <f t="shared" ref="Q197:Q260" si="244">ROUND(ABS(O197-P197)/P197*100,0)</f>
        <v>37</v>
      </c>
      <c r="R197" s="37">
        <f t="shared" ref="R197:R260" si="245">IF(Q197&gt;30,0,IF(Q197&gt;25,1,IF(Q197&gt;20,2,IF(Q197&gt;15,3,IF(Q197&gt;10,4,5)))))</f>
        <v>0</v>
      </c>
      <c r="S197" s="8">
        <v>0</v>
      </c>
      <c r="T197" s="37">
        <f t="shared" ref="T197:T260" si="246">IF(S197&gt;0,0,1)</f>
        <v>1</v>
      </c>
      <c r="U197" s="8" t="s">
        <v>380</v>
      </c>
      <c r="V197" s="37" t="str">
        <f t="shared" ref="V197:V260" si="247">IF(U197="Имеется",SUBSTITUTE(U197,"Имеется",1),SUBSTITUTE(U197,"Не имеется",0))</f>
        <v>1</v>
      </c>
      <c r="W197" s="8">
        <v>1121.4000000000001</v>
      </c>
      <c r="X197" s="8">
        <v>3770.3</v>
      </c>
      <c r="Y197" s="37">
        <f t="shared" ref="Y197:Y260" si="248">ROUND(W197/X197*100,0)</f>
        <v>30</v>
      </c>
      <c r="Z197" s="37">
        <f t="shared" ref="Z197:Z260" si="249">IF(Y197&gt;50,0,IF(Y197&gt;20,1,IF(Y197&gt;5,2,3)))</f>
        <v>1</v>
      </c>
      <c r="AA197" s="8">
        <v>0</v>
      </c>
      <c r="AB197" s="8">
        <v>3739.6</v>
      </c>
      <c r="AC197" s="38">
        <f t="shared" ref="AC197:AC260" si="250">ROUND(AA197/AB197*100,1)</f>
        <v>0</v>
      </c>
      <c r="AD197" s="37">
        <f t="shared" ref="AD197:AD260" si="251">IF(AC197=0,2,IF(AC197&gt;0.1,0,1))</f>
        <v>2</v>
      </c>
      <c r="AE197" s="23">
        <v>0</v>
      </c>
      <c r="AF197" s="37">
        <f t="shared" ref="AF197:AF260" si="252">IF(AE197=0,1,0)</f>
        <v>1</v>
      </c>
      <c r="AG197" s="8">
        <v>1208.7999999999997</v>
      </c>
      <c r="AH197" s="8">
        <v>668.19999999999982</v>
      </c>
      <c r="AI197" s="8">
        <v>1311.9</v>
      </c>
      <c r="AJ197" s="8">
        <v>668.2</v>
      </c>
      <c r="AK197" s="41">
        <f t="shared" ref="AK197:AK255" si="253">ROUND(IF(AG197&lt;AH197,0,IF((AG197-AH197)&lt;(AI197-AJ197),0,((AG197-AH197)-(AI197-AJ197))/AG197*100)),0)</f>
        <v>0</v>
      </c>
      <c r="AL197" s="41">
        <f t="shared" ref="AL197:AL260" si="254">IF(AK197&gt;5,0,IF(AK197&gt;3,1,IF(AK197&gt;0,2,3)))</f>
        <v>3</v>
      </c>
      <c r="AM197" s="8" t="s">
        <v>378</v>
      </c>
      <c r="AN197" s="37" t="str">
        <f t="shared" ref="AN197:AN260" si="255">IF(AM197="Да",SUBSTITUTE(AM197,"Да",1),SUBSTITUTE(AM197,"Нет",0))</f>
        <v>1</v>
      </c>
      <c r="AO197" s="10" t="s">
        <v>381</v>
      </c>
      <c r="AP197" s="37" t="str">
        <f t="shared" ref="AP197:AP260" si="256">IF(AO197="Имеется",SUBSTITUTE(AO197,"Имеется",1),IF(AO197="Нет учреждений, которым доводится мун. задание",SUBSTITUTE(AO197,"Нет учреждений, которым доводится мун. задание",1),SUBSTITUTE(AO197,"Не имеется",0)))</f>
        <v>0</v>
      </c>
      <c r="AQ197" s="23">
        <v>515.20000000000005</v>
      </c>
      <c r="AR197" s="23">
        <v>532.1</v>
      </c>
      <c r="AS197" s="23">
        <v>416.9</v>
      </c>
      <c r="AT197" s="23">
        <v>865.99999999999966</v>
      </c>
      <c r="AU197" s="40">
        <f t="shared" ref="AU197:AU260" si="257">ROUND(ABS(AT197/((AQ197+AR197+AS197)/3)-1)*100,0)</f>
        <v>77</v>
      </c>
      <c r="AV197" s="37">
        <f t="shared" ref="AV197:AV260" si="258">IF(AU197&gt;50,0,IF(AU197&gt;40,1,IF(AU197&gt;30,2,IF(AU197&gt;20,3,IF(AU197&gt;10,4,5)))))</f>
        <v>0</v>
      </c>
      <c r="AW197" s="10" t="s">
        <v>381</v>
      </c>
      <c r="AX197" s="37" t="str">
        <f t="shared" ref="AX197:AX260" si="259">IF(AW197="Не имеется",SUBSTITUTE(AW197,"Не имеется",1),SUBSTITUTE(AW197,"Имеется",0))</f>
        <v>1</v>
      </c>
      <c r="AY197" s="8">
        <v>3842.6</v>
      </c>
      <c r="AZ197" s="8">
        <v>0</v>
      </c>
      <c r="BA197" s="8">
        <v>3739.6</v>
      </c>
      <c r="BB197" s="37">
        <f t="shared" ref="BB197:BB260" si="260">ROUND((AY197+AZ197)/BA197*100,0)</f>
        <v>103</v>
      </c>
      <c r="BC197" s="37">
        <f t="shared" ref="BC197:BC260" si="261">IF(BB197&lt;90,0,IF(BB197&lt;95,1,IF(BB197&lt;100,2,3)))</f>
        <v>3</v>
      </c>
      <c r="BD197" s="7" t="s">
        <v>381</v>
      </c>
      <c r="BE197" s="37" t="str">
        <f t="shared" ref="BE197:BE260" si="262">IF(BD197="Не имеется",SUBSTITUTE(BD197,"Не имеется",1),SUBSTITUTE(BD197,"Имеется",0))</f>
        <v>1</v>
      </c>
      <c r="BF197" s="8">
        <v>0</v>
      </c>
      <c r="BG197" s="8">
        <v>1311.9</v>
      </c>
      <c r="BH197" s="37">
        <f t="shared" ref="BH197:BH260" si="263">ROUND(BF197/BG197*100,0)</f>
        <v>0</v>
      </c>
      <c r="BI197" s="37">
        <f t="shared" ref="BI197:BI260" si="264">IF(BH197&gt;50,0,IF(BH197&gt;40,1,IF(BH197&gt;30,2,IF(BH197&gt;20,3,IF(BH197&gt;10,4,5)))))</f>
        <v>5</v>
      </c>
      <c r="BJ197" s="23">
        <v>0</v>
      </c>
      <c r="BK197" s="23">
        <v>3667.3</v>
      </c>
      <c r="BL197" s="1">
        <f t="shared" ref="BL197:BL260" si="265">ROUND(BJ197/BK197*100,0)</f>
        <v>0</v>
      </c>
      <c r="BM197" s="37">
        <f t="shared" ref="BM197:BM260" si="266">IF(BL197&gt;15,0,IF(BL197&gt;12,1,IF(BL197&gt;9,2,IF(BL197&gt;6,3,IF(BL197&gt;3,4,5)))))</f>
        <v>5</v>
      </c>
      <c r="BN197" s="23">
        <v>0</v>
      </c>
      <c r="BO197" s="23">
        <v>593.10000000000014</v>
      </c>
      <c r="BP197" s="23">
        <v>4.5</v>
      </c>
      <c r="BQ197" s="23">
        <v>718.8</v>
      </c>
      <c r="BR197" s="23">
        <v>1116.9000000000001</v>
      </c>
      <c r="BS197" s="37">
        <f t="shared" ref="BS197:BS260" si="267">ROUND(IF(BF197&gt;0,IF(BN197&gt;0,(BN197-BO197-BP197)/(BQ197+BR197)*100,0),0),0)</f>
        <v>0</v>
      </c>
      <c r="BT197" s="37">
        <f t="shared" ref="BT197:BT260" si="268">IF(BS197&gt;5,0,IF(BS197&gt;0,1,2))</f>
        <v>2</v>
      </c>
      <c r="BU197" s="10" t="s">
        <v>384</v>
      </c>
      <c r="BV197" s="50" t="str">
        <f t="shared" si="236"/>
        <v>1</v>
      </c>
      <c r="BW197" s="10" t="s">
        <v>384</v>
      </c>
      <c r="BX197" s="50" t="str">
        <f t="shared" ref="BX197:BX260" si="269">IF(BW197="Осуществляется",SUBSTITUTE(BW197,"Осуществляется",1),SUBSTITUTE(BW197,"Не осуществляется",0))</f>
        <v>1</v>
      </c>
      <c r="BY197" s="10" t="s">
        <v>384</v>
      </c>
      <c r="BZ197" s="50" t="str">
        <f t="shared" ref="BZ197:BZ260" si="270">IF(BY197="Осуществляется",SUBSTITUTE(BY197,"Осуществляется",1),SUBSTITUTE(BY197,"Не осуществляется",0))</f>
        <v>1</v>
      </c>
      <c r="CA197" s="10" t="s">
        <v>385</v>
      </c>
      <c r="CB197" s="50" t="str">
        <f t="shared" ref="CB197:CB260" si="271">IF(CA197="Осуществляется",SUBSTITUTE(CA197,"Осуществляется",1),SUBSTITUTE(CA197,"Не осуществляется",0))</f>
        <v>0</v>
      </c>
      <c r="CC197" s="10" t="s">
        <v>385</v>
      </c>
      <c r="CD197" s="50" t="str">
        <f t="shared" ref="CD197:CD260" si="272">IF(CC197="Осуществляется",SUBSTITUTE(CC197,"Осуществляется",1),SUBSTITUTE(CC197,"Не осуществляется",0))</f>
        <v>0</v>
      </c>
      <c r="CE197" s="10" t="s">
        <v>422</v>
      </c>
      <c r="CF197" s="50" t="str">
        <f t="shared" si="207"/>
        <v>1</v>
      </c>
      <c r="CG197" s="18">
        <f t="shared" si="206"/>
        <v>37</v>
      </c>
    </row>
    <row r="198" spans="1:86" s="44" customFormat="1" ht="34.15" customHeight="1" x14ac:dyDescent="0.2">
      <c r="A198" s="34">
        <v>194</v>
      </c>
      <c r="B198" s="43" t="s">
        <v>143</v>
      </c>
      <c r="C198" s="23">
        <v>2873.8</v>
      </c>
      <c r="D198" s="23">
        <v>0</v>
      </c>
      <c r="E198" s="23">
        <v>3338.4</v>
      </c>
      <c r="F198" s="23">
        <v>0</v>
      </c>
      <c r="G198" s="37">
        <f t="shared" si="240"/>
        <v>86</v>
      </c>
      <c r="H198" s="37">
        <f t="shared" si="241"/>
        <v>4</v>
      </c>
      <c r="I198" s="9" t="s">
        <v>378</v>
      </c>
      <c r="J198" s="50" t="str">
        <f t="shared" ref="J198:J260" si="273">IF(I198="Да",SUBSTITUTE(I198,"Да",1),SUBSTITUTE(I198,"Нет",0))</f>
        <v>1</v>
      </c>
      <c r="K198" s="23">
        <v>1413.2</v>
      </c>
      <c r="L198" s="23">
        <v>1318.6</v>
      </c>
      <c r="M198" s="37">
        <f t="shared" si="242"/>
        <v>7</v>
      </c>
      <c r="N198" s="37">
        <f t="shared" si="243"/>
        <v>5</v>
      </c>
      <c r="O198" s="8">
        <v>2581.6</v>
      </c>
      <c r="P198" s="8">
        <v>2483.5</v>
      </c>
      <c r="Q198" s="39">
        <f t="shared" si="244"/>
        <v>4</v>
      </c>
      <c r="R198" s="37">
        <f t="shared" si="245"/>
        <v>5</v>
      </c>
      <c r="S198" s="8">
        <v>0</v>
      </c>
      <c r="T198" s="37">
        <f t="shared" si="246"/>
        <v>1</v>
      </c>
      <c r="U198" s="8" t="s">
        <v>380</v>
      </c>
      <c r="V198" s="37" t="str">
        <f t="shared" si="247"/>
        <v>1</v>
      </c>
      <c r="W198" s="8">
        <v>1046.4000000000001</v>
      </c>
      <c r="X198" s="8">
        <v>3626.8</v>
      </c>
      <c r="Y198" s="37">
        <f t="shared" si="248"/>
        <v>29</v>
      </c>
      <c r="Z198" s="37">
        <f t="shared" si="249"/>
        <v>1</v>
      </c>
      <c r="AA198" s="8">
        <v>0</v>
      </c>
      <c r="AB198" s="8">
        <v>3691.8</v>
      </c>
      <c r="AC198" s="38">
        <f t="shared" si="250"/>
        <v>0</v>
      </c>
      <c r="AD198" s="37">
        <f t="shared" si="251"/>
        <v>2</v>
      </c>
      <c r="AE198" s="23">
        <v>0</v>
      </c>
      <c r="AF198" s="37">
        <f t="shared" si="252"/>
        <v>1</v>
      </c>
      <c r="AG198" s="8">
        <v>1345.5</v>
      </c>
      <c r="AH198" s="8">
        <v>1413.6999999999998</v>
      </c>
      <c r="AI198" s="8">
        <v>1318.6</v>
      </c>
      <c r="AJ198" s="8">
        <v>1413.2</v>
      </c>
      <c r="AK198" s="41">
        <f t="shared" si="253"/>
        <v>0</v>
      </c>
      <c r="AL198" s="41">
        <f t="shared" si="254"/>
        <v>3</v>
      </c>
      <c r="AM198" s="8" t="s">
        <v>378</v>
      </c>
      <c r="AN198" s="37" t="str">
        <f t="shared" si="255"/>
        <v>1</v>
      </c>
      <c r="AO198" s="10" t="s">
        <v>381</v>
      </c>
      <c r="AP198" s="37" t="str">
        <f t="shared" si="256"/>
        <v>0</v>
      </c>
      <c r="AQ198" s="23">
        <v>363</v>
      </c>
      <c r="AR198" s="23">
        <v>682.3</v>
      </c>
      <c r="AS198" s="23">
        <v>818.2</v>
      </c>
      <c r="AT198" s="23">
        <v>528.40000000000009</v>
      </c>
      <c r="AU198" s="40">
        <f t="shared" si="257"/>
        <v>15</v>
      </c>
      <c r="AV198" s="37">
        <f t="shared" si="258"/>
        <v>4</v>
      </c>
      <c r="AW198" s="10" t="s">
        <v>381</v>
      </c>
      <c r="AX198" s="37" t="str">
        <f t="shared" si="259"/>
        <v>1</v>
      </c>
      <c r="AY198" s="8">
        <v>3670.2</v>
      </c>
      <c r="AZ198" s="8">
        <v>21.6</v>
      </c>
      <c r="BA198" s="8">
        <v>3691.8</v>
      </c>
      <c r="BB198" s="37">
        <f t="shared" si="260"/>
        <v>100</v>
      </c>
      <c r="BC198" s="37">
        <f t="shared" si="261"/>
        <v>3</v>
      </c>
      <c r="BD198" s="7" t="s">
        <v>381</v>
      </c>
      <c r="BE198" s="37" t="str">
        <f t="shared" si="262"/>
        <v>1</v>
      </c>
      <c r="BF198" s="8">
        <v>0</v>
      </c>
      <c r="BG198" s="8">
        <v>1318.6</v>
      </c>
      <c r="BH198" s="37">
        <f t="shared" si="263"/>
        <v>0</v>
      </c>
      <c r="BI198" s="37">
        <f t="shared" si="264"/>
        <v>5</v>
      </c>
      <c r="BJ198" s="23">
        <v>0</v>
      </c>
      <c r="BK198" s="23">
        <v>3648.5</v>
      </c>
      <c r="BL198" s="1">
        <f t="shared" si="265"/>
        <v>0</v>
      </c>
      <c r="BM198" s="37">
        <f t="shared" si="266"/>
        <v>5</v>
      </c>
      <c r="BN198" s="23">
        <v>0</v>
      </c>
      <c r="BO198" s="23">
        <v>395.49999999999989</v>
      </c>
      <c r="BP198" s="23">
        <v>26.600000000000136</v>
      </c>
      <c r="BQ198" s="23">
        <v>923.1</v>
      </c>
      <c r="BR198" s="23">
        <v>1019.8</v>
      </c>
      <c r="BS198" s="37">
        <f t="shared" si="267"/>
        <v>0</v>
      </c>
      <c r="BT198" s="37">
        <f t="shared" si="268"/>
        <v>2</v>
      </c>
      <c r="BU198" s="10" t="s">
        <v>384</v>
      </c>
      <c r="BV198" s="50" t="str">
        <f t="shared" si="236"/>
        <v>1</v>
      </c>
      <c r="BW198" s="10" t="s">
        <v>384</v>
      </c>
      <c r="BX198" s="50" t="str">
        <f t="shared" si="269"/>
        <v>1</v>
      </c>
      <c r="BY198" s="10" t="s">
        <v>384</v>
      </c>
      <c r="BZ198" s="50" t="str">
        <f t="shared" si="270"/>
        <v>1</v>
      </c>
      <c r="CA198" s="10" t="s">
        <v>384</v>
      </c>
      <c r="CB198" s="50" t="str">
        <f t="shared" si="271"/>
        <v>1</v>
      </c>
      <c r="CC198" s="10" t="s">
        <v>385</v>
      </c>
      <c r="CD198" s="50" t="str">
        <f t="shared" si="272"/>
        <v>0</v>
      </c>
      <c r="CE198" s="10" t="s">
        <v>422</v>
      </c>
      <c r="CF198" s="50" t="str">
        <f t="shared" si="207"/>
        <v>1</v>
      </c>
      <c r="CG198" s="18">
        <f t="shared" ref="CG198:CG261" si="274">H198+J198+N198+R198+T198+V198+Z198+AD198+AF198+AL198+AN198+AP198+AV198+AX198+BC198+BE198+BI198+BM198+BT198+BV198+BX198+BZ198+CB198+CD198+CF198</f>
        <v>51</v>
      </c>
    </row>
    <row r="199" spans="1:86" s="44" customFormat="1" ht="34.15" customHeight="1" x14ac:dyDescent="0.2">
      <c r="A199" s="34">
        <v>195</v>
      </c>
      <c r="B199" s="43" t="s">
        <v>128</v>
      </c>
      <c r="C199" s="23">
        <v>3808.1</v>
      </c>
      <c r="D199" s="23">
        <v>0</v>
      </c>
      <c r="E199" s="23">
        <v>4062.9</v>
      </c>
      <c r="F199" s="23">
        <v>0</v>
      </c>
      <c r="G199" s="37">
        <f t="shared" si="240"/>
        <v>94</v>
      </c>
      <c r="H199" s="37">
        <f t="shared" si="241"/>
        <v>5</v>
      </c>
      <c r="I199" s="9" t="s">
        <v>378</v>
      </c>
      <c r="J199" s="50" t="str">
        <f t="shared" si="273"/>
        <v>1</v>
      </c>
      <c r="K199" s="23">
        <v>1549.6</v>
      </c>
      <c r="L199" s="23">
        <v>1879.1</v>
      </c>
      <c r="M199" s="37">
        <f t="shared" si="242"/>
        <v>21</v>
      </c>
      <c r="N199" s="37">
        <f t="shared" si="243"/>
        <v>2</v>
      </c>
      <c r="O199" s="8">
        <v>3606.3</v>
      </c>
      <c r="P199" s="8">
        <v>3025.5</v>
      </c>
      <c r="Q199" s="39">
        <f t="shared" si="244"/>
        <v>19</v>
      </c>
      <c r="R199" s="37">
        <f t="shared" si="245"/>
        <v>3</v>
      </c>
      <c r="S199" s="8">
        <v>0</v>
      </c>
      <c r="T199" s="37">
        <f t="shared" si="246"/>
        <v>1</v>
      </c>
      <c r="U199" s="8" t="s">
        <v>380</v>
      </c>
      <c r="V199" s="37" t="str">
        <f t="shared" si="247"/>
        <v>1</v>
      </c>
      <c r="W199" s="8">
        <v>1466.1</v>
      </c>
      <c r="X199" s="8">
        <v>3874.6</v>
      </c>
      <c r="Y199" s="37">
        <f t="shared" si="248"/>
        <v>38</v>
      </c>
      <c r="Z199" s="37">
        <f t="shared" si="249"/>
        <v>1</v>
      </c>
      <c r="AA199" s="8">
        <v>0</v>
      </c>
      <c r="AB199" s="8">
        <v>4558.7</v>
      </c>
      <c r="AC199" s="38">
        <f t="shared" si="250"/>
        <v>0</v>
      </c>
      <c r="AD199" s="37">
        <f t="shared" si="251"/>
        <v>2</v>
      </c>
      <c r="AE199" s="23">
        <v>0</v>
      </c>
      <c r="AF199" s="37">
        <f t="shared" si="252"/>
        <v>1</v>
      </c>
      <c r="AG199" s="8">
        <v>2500.6</v>
      </c>
      <c r="AH199" s="8">
        <v>1549.6</v>
      </c>
      <c r="AI199" s="8">
        <v>1879.1</v>
      </c>
      <c r="AJ199" s="8">
        <v>1549.6</v>
      </c>
      <c r="AK199" s="41">
        <f t="shared" si="253"/>
        <v>25</v>
      </c>
      <c r="AL199" s="41">
        <f t="shared" si="254"/>
        <v>0</v>
      </c>
      <c r="AM199" s="8" t="s">
        <v>378</v>
      </c>
      <c r="AN199" s="37" t="str">
        <f t="shared" si="255"/>
        <v>1</v>
      </c>
      <c r="AO199" s="10" t="s">
        <v>381</v>
      </c>
      <c r="AP199" s="37" t="str">
        <f t="shared" si="256"/>
        <v>0</v>
      </c>
      <c r="AQ199" s="23">
        <v>450.3</v>
      </c>
      <c r="AR199" s="23">
        <v>850.9</v>
      </c>
      <c r="AS199" s="23">
        <v>796</v>
      </c>
      <c r="AT199" s="23">
        <v>1869.4999999999995</v>
      </c>
      <c r="AU199" s="40">
        <f t="shared" si="257"/>
        <v>167</v>
      </c>
      <c r="AV199" s="37">
        <f t="shared" si="258"/>
        <v>0</v>
      </c>
      <c r="AW199" s="10" t="s">
        <v>381</v>
      </c>
      <c r="AX199" s="37" t="str">
        <f t="shared" si="259"/>
        <v>1</v>
      </c>
      <c r="AY199" s="8">
        <v>3937.2</v>
      </c>
      <c r="AZ199" s="8">
        <v>621.5</v>
      </c>
      <c r="BA199" s="8">
        <v>4558.7</v>
      </c>
      <c r="BB199" s="37">
        <f t="shared" si="260"/>
        <v>100</v>
      </c>
      <c r="BC199" s="37">
        <f t="shared" si="261"/>
        <v>3</v>
      </c>
      <c r="BD199" s="7" t="s">
        <v>381</v>
      </c>
      <c r="BE199" s="37" t="str">
        <f t="shared" si="262"/>
        <v>1</v>
      </c>
      <c r="BF199" s="8">
        <v>0</v>
      </c>
      <c r="BG199" s="8">
        <v>1879.1</v>
      </c>
      <c r="BH199" s="37">
        <f t="shared" si="263"/>
        <v>0</v>
      </c>
      <c r="BI199" s="37">
        <f t="shared" si="264"/>
        <v>5</v>
      </c>
      <c r="BJ199" s="23">
        <v>0</v>
      </c>
      <c r="BK199" s="23">
        <v>4496</v>
      </c>
      <c r="BL199" s="1">
        <f t="shared" si="265"/>
        <v>0</v>
      </c>
      <c r="BM199" s="37">
        <f t="shared" si="266"/>
        <v>5</v>
      </c>
      <c r="BN199" s="23">
        <v>0</v>
      </c>
      <c r="BO199" s="23">
        <v>1002.9999999999999</v>
      </c>
      <c r="BP199" s="23">
        <v>-14.5</v>
      </c>
      <c r="BQ199" s="23">
        <v>876.1</v>
      </c>
      <c r="BR199" s="23">
        <v>1480.6</v>
      </c>
      <c r="BS199" s="37">
        <f t="shared" si="267"/>
        <v>0</v>
      </c>
      <c r="BT199" s="37">
        <f t="shared" si="268"/>
        <v>2</v>
      </c>
      <c r="BU199" s="10" t="s">
        <v>384</v>
      </c>
      <c r="BV199" s="50" t="str">
        <f t="shared" si="236"/>
        <v>1</v>
      </c>
      <c r="BW199" s="10" t="s">
        <v>385</v>
      </c>
      <c r="BX199" s="50" t="str">
        <f t="shared" si="269"/>
        <v>0</v>
      </c>
      <c r="BY199" s="10" t="s">
        <v>384</v>
      </c>
      <c r="BZ199" s="50" t="str">
        <f t="shared" si="270"/>
        <v>1</v>
      </c>
      <c r="CA199" s="10" t="s">
        <v>384</v>
      </c>
      <c r="CB199" s="50" t="str">
        <f t="shared" si="271"/>
        <v>1</v>
      </c>
      <c r="CC199" s="10" t="s">
        <v>385</v>
      </c>
      <c r="CD199" s="50" t="str">
        <f t="shared" si="272"/>
        <v>0</v>
      </c>
      <c r="CE199" s="10" t="s">
        <v>422</v>
      </c>
      <c r="CF199" s="50" t="str">
        <f t="shared" ref="CF199:CF262" si="275">IF(CE199="Предоставляется",SUBSTITUTE(CE199,"Предоставляется",1),SUBSTITUTE(CE199,"Не предоставляется",0))</f>
        <v>1</v>
      </c>
      <c r="CG199" s="18">
        <f t="shared" si="274"/>
        <v>39</v>
      </c>
    </row>
    <row r="200" spans="1:86" s="44" customFormat="1" ht="34.15" customHeight="1" x14ac:dyDescent="0.2">
      <c r="A200" s="34">
        <v>196</v>
      </c>
      <c r="B200" s="43" t="s">
        <v>129</v>
      </c>
      <c r="C200" s="23">
        <v>2378.3000000000002</v>
      </c>
      <c r="D200" s="23">
        <v>0</v>
      </c>
      <c r="E200" s="23">
        <v>2414.1999999999998</v>
      </c>
      <c r="F200" s="23">
        <v>0</v>
      </c>
      <c r="G200" s="37">
        <f t="shared" si="240"/>
        <v>99</v>
      </c>
      <c r="H200" s="37">
        <f t="shared" si="241"/>
        <v>5</v>
      </c>
      <c r="I200" s="9" t="s">
        <v>378</v>
      </c>
      <c r="J200" s="50" t="str">
        <f t="shared" si="273"/>
        <v>1</v>
      </c>
      <c r="K200" s="23">
        <v>100</v>
      </c>
      <c r="L200" s="23">
        <v>189.6</v>
      </c>
      <c r="M200" s="37">
        <f t="shared" si="242"/>
        <v>90</v>
      </c>
      <c r="N200" s="37">
        <f t="shared" si="243"/>
        <v>0</v>
      </c>
      <c r="O200" s="8">
        <v>1987.4</v>
      </c>
      <c r="P200" s="8">
        <v>1323.3</v>
      </c>
      <c r="Q200" s="39">
        <f t="shared" si="244"/>
        <v>50</v>
      </c>
      <c r="R200" s="37">
        <f t="shared" si="245"/>
        <v>0</v>
      </c>
      <c r="S200" s="8">
        <v>0</v>
      </c>
      <c r="T200" s="37">
        <f t="shared" si="246"/>
        <v>1</v>
      </c>
      <c r="U200" s="8" t="s">
        <v>380</v>
      </c>
      <c r="V200" s="37" t="str">
        <f t="shared" si="247"/>
        <v>1</v>
      </c>
      <c r="W200" s="8">
        <v>1234.0999999999999</v>
      </c>
      <c r="X200" s="8">
        <v>1641.7</v>
      </c>
      <c r="Y200" s="37">
        <f t="shared" si="248"/>
        <v>75</v>
      </c>
      <c r="Z200" s="37">
        <f t="shared" si="249"/>
        <v>0</v>
      </c>
      <c r="AA200" s="8">
        <v>0</v>
      </c>
      <c r="AB200" s="8">
        <v>1599.9</v>
      </c>
      <c r="AC200" s="38">
        <f t="shared" si="250"/>
        <v>0</v>
      </c>
      <c r="AD200" s="37">
        <f t="shared" si="251"/>
        <v>2</v>
      </c>
      <c r="AE200" s="23">
        <v>0</v>
      </c>
      <c r="AF200" s="37">
        <f t="shared" si="252"/>
        <v>1</v>
      </c>
      <c r="AG200" s="8">
        <v>116.8</v>
      </c>
      <c r="AH200" s="8">
        <v>1100</v>
      </c>
      <c r="AI200" s="8">
        <v>189.6</v>
      </c>
      <c r="AJ200" s="8">
        <v>100</v>
      </c>
      <c r="AK200" s="41">
        <f t="shared" si="253"/>
        <v>0</v>
      </c>
      <c r="AL200" s="41">
        <f t="shared" si="254"/>
        <v>3</v>
      </c>
      <c r="AM200" s="8" t="s">
        <v>378</v>
      </c>
      <c r="AN200" s="37" t="str">
        <f t="shared" si="255"/>
        <v>1</v>
      </c>
      <c r="AO200" s="10" t="s">
        <v>381</v>
      </c>
      <c r="AP200" s="37" t="str">
        <f t="shared" si="256"/>
        <v>0</v>
      </c>
      <c r="AQ200" s="23">
        <v>249.2</v>
      </c>
      <c r="AR200" s="23">
        <v>442.9</v>
      </c>
      <c r="AS200" s="23">
        <v>259.60000000000002</v>
      </c>
      <c r="AT200" s="23">
        <v>399.20000000000005</v>
      </c>
      <c r="AU200" s="40">
        <f t="shared" si="257"/>
        <v>26</v>
      </c>
      <c r="AV200" s="37">
        <f t="shared" si="258"/>
        <v>3</v>
      </c>
      <c r="AW200" s="10" t="s">
        <v>381</v>
      </c>
      <c r="AX200" s="37" t="str">
        <f t="shared" si="259"/>
        <v>1</v>
      </c>
      <c r="AY200" s="8">
        <v>1665.8</v>
      </c>
      <c r="AZ200" s="8">
        <v>0</v>
      </c>
      <c r="BA200" s="8">
        <v>1599.9</v>
      </c>
      <c r="BB200" s="37">
        <f t="shared" si="260"/>
        <v>104</v>
      </c>
      <c r="BC200" s="37">
        <f t="shared" si="261"/>
        <v>3</v>
      </c>
      <c r="BD200" s="7" t="s">
        <v>381</v>
      </c>
      <c r="BE200" s="37" t="str">
        <f t="shared" si="262"/>
        <v>1</v>
      </c>
      <c r="BF200" s="8">
        <v>0</v>
      </c>
      <c r="BG200" s="8">
        <v>189.6</v>
      </c>
      <c r="BH200" s="37">
        <f t="shared" si="263"/>
        <v>0</v>
      </c>
      <c r="BI200" s="37">
        <f t="shared" si="264"/>
        <v>5</v>
      </c>
      <c r="BJ200" s="23">
        <v>0</v>
      </c>
      <c r="BK200" s="23">
        <v>1575.8</v>
      </c>
      <c r="BL200" s="1">
        <f t="shared" si="265"/>
        <v>0</v>
      </c>
      <c r="BM200" s="37">
        <f t="shared" si="266"/>
        <v>5</v>
      </c>
      <c r="BN200" s="23">
        <v>0</v>
      </c>
      <c r="BO200" s="23">
        <v>85.8</v>
      </c>
      <c r="BP200" s="23">
        <v>205.29999999999995</v>
      </c>
      <c r="BQ200" s="23">
        <v>103.8</v>
      </c>
      <c r="BR200" s="23">
        <v>1028.8</v>
      </c>
      <c r="BS200" s="37">
        <f t="shared" si="267"/>
        <v>0</v>
      </c>
      <c r="BT200" s="37">
        <f t="shared" si="268"/>
        <v>2</v>
      </c>
      <c r="BU200" s="10" t="s">
        <v>384</v>
      </c>
      <c r="BV200" s="50" t="str">
        <f t="shared" si="236"/>
        <v>1</v>
      </c>
      <c r="BW200" s="10" t="s">
        <v>384</v>
      </c>
      <c r="BX200" s="50" t="str">
        <f t="shared" si="269"/>
        <v>1</v>
      </c>
      <c r="BY200" s="10" t="s">
        <v>384</v>
      </c>
      <c r="BZ200" s="50" t="str">
        <f t="shared" si="270"/>
        <v>1</v>
      </c>
      <c r="CA200" s="10" t="s">
        <v>384</v>
      </c>
      <c r="CB200" s="50" t="str">
        <f t="shared" si="271"/>
        <v>1</v>
      </c>
      <c r="CC200" s="10" t="s">
        <v>385</v>
      </c>
      <c r="CD200" s="50" t="str">
        <f t="shared" si="272"/>
        <v>0</v>
      </c>
      <c r="CE200" s="10" t="s">
        <v>422</v>
      </c>
      <c r="CF200" s="50" t="str">
        <f t="shared" si="275"/>
        <v>1</v>
      </c>
      <c r="CG200" s="18">
        <f t="shared" si="274"/>
        <v>40</v>
      </c>
    </row>
    <row r="201" spans="1:86" s="44" customFormat="1" ht="34.15" customHeight="1" x14ac:dyDescent="0.2">
      <c r="A201" s="34">
        <v>197</v>
      </c>
      <c r="B201" s="43" t="s">
        <v>131</v>
      </c>
      <c r="C201" s="23">
        <v>1891.2</v>
      </c>
      <c r="D201" s="23">
        <v>0</v>
      </c>
      <c r="E201" s="23">
        <v>2004.2</v>
      </c>
      <c r="F201" s="23">
        <v>0</v>
      </c>
      <c r="G201" s="37">
        <f t="shared" si="240"/>
        <v>94</v>
      </c>
      <c r="H201" s="37">
        <f t="shared" si="241"/>
        <v>5</v>
      </c>
      <c r="I201" s="9" t="s">
        <v>378</v>
      </c>
      <c r="J201" s="50" t="str">
        <f t="shared" si="273"/>
        <v>1</v>
      </c>
      <c r="K201" s="23">
        <v>508.8</v>
      </c>
      <c r="L201" s="23">
        <v>685.1</v>
      </c>
      <c r="M201" s="37">
        <f t="shared" si="242"/>
        <v>35</v>
      </c>
      <c r="N201" s="37">
        <f t="shared" si="243"/>
        <v>0</v>
      </c>
      <c r="O201" s="8">
        <v>1810.3</v>
      </c>
      <c r="P201" s="8">
        <v>1639.2</v>
      </c>
      <c r="Q201" s="39">
        <f t="shared" si="244"/>
        <v>10</v>
      </c>
      <c r="R201" s="37">
        <f t="shared" si="245"/>
        <v>5</v>
      </c>
      <c r="S201" s="8">
        <v>0</v>
      </c>
      <c r="T201" s="37">
        <f t="shared" si="246"/>
        <v>1</v>
      </c>
      <c r="U201" s="8" t="s">
        <v>380</v>
      </c>
      <c r="V201" s="37" t="str">
        <f t="shared" si="247"/>
        <v>1</v>
      </c>
      <c r="W201" s="8">
        <v>1135.5999999999999</v>
      </c>
      <c r="X201" s="8">
        <v>1982.9</v>
      </c>
      <c r="Y201" s="37">
        <f t="shared" si="248"/>
        <v>57</v>
      </c>
      <c r="Z201" s="37">
        <f t="shared" si="249"/>
        <v>0</v>
      </c>
      <c r="AA201" s="8">
        <v>0</v>
      </c>
      <c r="AB201" s="8">
        <v>2043.8</v>
      </c>
      <c r="AC201" s="38">
        <f t="shared" si="250"/>
        <v>0</v>
      </c>
      <c r="AD201" s="37">
        <f t="shared" si="251"/>
        <v>2</v>
      </c>
      <c r="AE201" s="23">
        <v>0</v>
      </c>
      <c r="AF201" s="37">
        <f t="shared" si="252"/>
        <v>1</v>
      </c>
      <c r="AG201" s="8">
        <v>712.2</v>
      </c>
      <c r="AH201" s="8">
        <v>508.80000000000018</v>
      </c>
      <c r="AI201" s="8">
        <v>685.1</v>
      </c>
      <c r="AJ201" s="8">
        <v>508.8</v>
      </c>
      <c r="AK201" s="41">
        <f t="shared" si="253"/>
        <v>4</v>
      </c>
      <c r="AL201" s="41">
        <f t="shared" si="254"/>
        <v>1</v>
      </c>
      <c r="AM201" s="8" t="s">
        <v>378</v>
      </c>
      <c r="AN201" s="37" t="str">
        <f t="shared" si="255"/>
        <v>1</v>
      </c>
      <c r="AO201" s="10" t="s">
        <v>381</v>
      </c>
      <c r="AP201" s="37" t="str">
        <f t="shared" si="256"/>
        <v>0</v>
      </c>
      <c r="AQ201" s="23">
        <v>257.8</v>
      </c>
      <c r="AR201" s="23">
        <v>389.5</v>
      </c>
      <c r="AS201" s="23">
        <v>503</v>
      </c>
      <c r="AT201" s="23">
        <v>697.5</v>
      </c>
      <c r="AU201" s="40">
        <f t="shared" si="257"/>
        <v>82</v>
      </c>
      <c r="AV201" s="37">
        <f t="shared" si="258"/>
        <v>0</v>
      </c>
      <c r="AW201" s="10" t="s">
        <v>381</v>
      </c>
      <c r="AX201" s="37" t="str">
        <f t="shared" si="259"/>
        <v>1</v>
      </c>
      <c r="AY201" s="8">
        <v>2016.6</v>
      </c>
      <c r="AZ201" s="8">
        <v>27.2</v>
      </c>
      <c r="BA201" s="8">
        <v>2043.8</v>
      </c>
      <c r="BB201" s="37">
        <f t="shared" si="260"/>
        <v>100</v>
      </c>
      <c r="BC201" s="37">
        <f t="shared" si="261"/>
        <v>3</v>
      </c>
      <c r="BD201" s="7" t="s">
        <v>381</v>
      </c>
      <c r="BE201" s="37" t="str">
        <f t="shared" si="262"/>
        <v>1</v>
      </c>
      <c r="BF201" s="8">
        <v>0</v>
      </c>
      <c r="BG201" s="8">
        <v>685.1</v>
      </c>
      <c r="BH201" s="37">
        <f t="shared" si="263"/>
        <v>0</v>
      </c>
      <c r="BI201" s="37">
        <f t="shared" si="264"/>
        <v>5</v>
      </c>
      <c r="BJ201" s="23">
        <v>0</v>
      </c>
      <c r="BK201" s="23">
        <v>2010</v>
      </c>
      <c r="BL201" s="1">
        <f t="shared" si="265"/>
        <v>0</v>
      </c>
      <c r="BM201" s="37">
        <f t="shared" si="266"/>
        <v>5</v>
      </c>
      <c r="BN201" s="23">
        <v>0</v>
      </c>
      <c r="BO201" s="23">
        <v>252.8</v>
      </c>
      <c r="BP201" s="23">
        <v>9.0999999999999091</v>
      </c>
      <c r="BQ201" s="23">
        <v>432.3</v>
      </c>
      <c r="BR201" s="23">
        <v>1126.5</v>
      </c>
      <c r="BS201" s="37">
        <f t="shared" si="267"/>
        <v>0</v>
      </c>
      <c r="BT201" s="37">
        <f t="shared" si="268"/>
        <v>2</v>
      </c>
      <c r="BU201" s="10" t="s">
        <v>384</v>
      </c>
      <c r="BV201" s="50" t="str">
        <f t="shared" si="236"/>
        <v>1</v>
      </c>
      <c r="BW201" s="10" t="s">
        <v>384</v>
      </c>
      <c r="BX201" s="50" t="str">
        <f t="shared" si="269"/>
        <v>1</v>
      </c>
      <c r="BY201" s="10" t="s">
        <v>384</v>
      </c>
      <c r="BZ201" s="50" t="str">
        <f t="shared" si="270"/>
        <v>1</v>
      </c>
      <c r="CA201" s="10" t="s">
        <v>384</v>
      </c>
      <c r="CB201" s="50" t="str">
        <f t="shared" si="271"/>
        <v>1</v>
      </c>
      <c r="CC201" s="10" t="s">
        <v>385</v>
      </c>
      <c r="CD201" s="50" t="str">
        <f t="shared" si="272"/>
        <v>0</v>
      </c>
      <c r="CE201" s="10" t="s">
        <v>422</v>
      </c>
      <c r="CF201" s="50" t="str">
        <f t="shared" si="275"/>
        <v>1</v>
      </c>
      <c r="CG201" s="18">
        <f t="shared" si="274"/>
        <v>40</v>
      </c>
    </row>
    <row r="202" spans="1:86" s="44" customFormat="1" ht="34.15" customHeight="1" x14ac:dyDescent="0.2">
      <c r="A202" s="34">
        <v>198</v>
      </c>
      <c r="B202" s="43" t="s">
        <v>133</v>
      </c>
      <c r="C202" s="23">
        <v>2728.9</v>
      </c>
      <c r="D202" s="23">
        <v>0</v>
      </c>
      <c r="E202" s="23">
        <v>2845.8</v>
      </c>
      <c r="F202" s="23">
        <v>0</v>
      </c>
      <c r="G202" s="37">
        <f t="shared" si="240"/>
        <v>96</v>
      </c>
      <c r="H202" s="37">
        <f t="shared" si="241"/>
        <v>5</v>
      </c>
      <c r="I202" s="9" t="s">
        <v>378</v>
      </c>
      <c r="J202" s="50" t="str">
        <f t="shared" si="273"/>
        <v>1</v>
      </c>
      <c r="K202" s="23">
        <v>496.8</v>
      </c>
      <c r="L202" s="23">
        <v>744</v>
      </c>
      <c r="M202" s="37">
        <f t="shared" si="242"/>
        <v>50</v>
      </c>
      <c r="N202" s="37">
        <f t="shared" si="243"/>
        <v>0</v>
      </c>
      <c r="O202" s="8">
        <v>2438.9</v>
      </c>
      <c r="P202" s="8">
        <v>1609.6</v>
      </c>
      <c r="Q202" s="39">
        <f t="shared" si="244"/>
        <v>52</v>
      </c>
      <c r="R202" s="37">
        <f t="shared" si="245"/>
        <v>0</v>
      </c>
      <c r="S202" s="8">
        <v>0</v>
      </c>
      <c r="T202" s="37">
        <f t="shared" si="246"/>
        <v>1</v>
      </c>
      <c r="U202" s="8" t="s">
        <v>380</v>
      </c>
      <c r="V202" s="37" t="str">
        <f t="shared" si="247"/>
        <v>1</v>
      </c>
      <c r="W202" s="8">
        <v>1118.2</v>
      </c>
      <c r="X202" s="8">
        <v>2183.4</v>
      </c>
      <c r="Y202" s="37">
        <f t="shared" si="248"/>
        <v>51</v>
      </c>
      <c r="Z202" s="37">
        <f t="shared" si="249"/>
        <v>0</v>
      </c>
      <c r="AA202" s="8">
        <v>0</v>
      </c>
      <c r="AB202" s="8">
        <v>2042.8</v>
      </c>
      <c r="AC202" s="38">
        <f t="shared" si="250"/>
        <v>0</v>
      </c>
      <c r="AD202" s="37">
        <f t="shared" si="251"/>
        <v>2</v>
      </c>
      <c r="AE202" s="23">
        <v>0</v>
      </c>
      <c r="AF202" s="37">
        <f t="shared" si="252"/>
        <v>1</v>
      </c>
      <c r="AG202" s="8">
        <v>550.5</v>
      </c>
      <c r="AH202" s="8">
        <v>496.89999999999986</v>
      </c>
      <c r="AI202" s="8">
        <v>744</v>
      </c>
      <c r="AJ202" s="8">
        <v>496.8</v>
      </c>
      <c r="AK202" s="41">
        <f t="shared" si="253"/>
        <v>0</v>
      </c>
      <c r="AL202" s="41">
        <f t="shared" si="254"/>
        <v>3</v>
      </c>
      <c r="AM202" s="8" t="s">
        <v>378</v>
      </c>
      <c r="AN202" s="37" t="str">
        <f t="shared" si="255"/>
        <v>1</v>
      </c>
      <c r="AO202" s="10" t="s">
        <v>381</v>
      </c>
      <c r="AP202" s="37" t="str">
        <f t="shared" si="256"/>
        <v>0</v>
      </c>
      <c r="AQ202" s="23">
        <v>336.4</v>
      </c>
      <c r="AR202" s="23">
        <v>419.8</v>
      </c>
      <c r="AS202" s="23">
        <v>315.7</v>
      </c>
      <c r="AT202" s="23">
        <v>596.80000000000018</v>
      </c>
      <c r="AU202" s="40">
        <f t="shared" si="257"/>
        <v>67</v>
      </c>
      <c r="AV202" s="37">
        <f t="shared" si="258"/>
        <v>0</v>
      </c>
      <c r="AW202" s="10" t="s">
        <v>381</v>
      </c>
      <c r="AX202" s="37" t="str">
        <f t="shared" si="259"/>
        <v>1</v>
      </c>
      <c r="AY202" s="8">
        <v>2236.4</v>
      </c>
      <c r="AZ202" s="8">
        <v>0</v>
      </c>
      <c r="BA202" s="8">
        <v>2042.8</v>
      </c>
      <c r="BB202" s="37">
        <f t="shared" si="260"/>
        <v>109</v>
      </c>
      <c r="BC202" s="37">
        <f t="shared" si="261"/>
        <v>3</v>
      </c>
      <c r="BD202" s="7" t="s">
        <v>381</v>
      </c>
      <c r="BE202" s="37" t="str">
        <f t="shared" si="262"/>
        <v>1</v>
      </c>
      <c r="BF202" s="8">
        <v>0</v>
      </c>
      <c r="BG202" s="8">
        <v>744</v>
      </c>
      <c r="BH202" s="37">
        <f t="shared" si="263"/>
        <v>0</v>
      </c>
      <c r="BI202" s="37">
        <f t="shared" si="264"/>
        <v>5</v>
      </c>
      <c r="BJ202" s="23">
        <v>0</v>
      </c>
      <c r="BK202" s="23">
        <v>1989.8</v>
      </c>
      <c r="BL202" s="1">
        <f t="shared" si="265"/>
        <v>0</v>
      </c>
      <c r="BM202" s="37">
        <f t="shared" si="266"/>
        <v>5</v>
      </c>
      <c r="BN202" s="23">
        <v>0</v>
      </c>
      <c r="BO202" s="23">
        <v>410.7</v>
      </c>
      <c r="BP202" s="23">
        <v>17.900000000000091</v>
      </c>
      <c r="BQ202" s="23">
        <v>333.3</v>
      </c>
      <c r="BR202" s="23">
        <v>1100.3</v>
      </c>
      <c r="BS202" s="37">
        <f t="shared" si="267"/>
        <v>0</v>
      </c>
      <c r="BT202" s="37">
        <f t="shared" si="268"/>
        <v>2</v>
      </c>
      <c r="BU202" s="10" t="s">
        <v>384</v>
      </c>
      <c r="BV202" s="50" t="str">
        <f t="shared" si="236"/>
        <v>1</v>
      </c>
      <c r="BW202" s="10" t="s">
        <v>384</v>
      </c>
      <c r="BX202" s="50" t="str">
        <f t="shared" si="269"/>
        <v>1</v>
      </c>
      <c r="BY202" s="10" t="s">
        <v>384</v>
      </c>
      <c r="BZ202" s="50" t="str">
        <f t="shared" si="270"/>
        <v>1</v>
      </c>
      <c r="CA202" s="10" t="s">
        <v>385</v>
      </c>
      <c r="CB202" s="50" t="str">
        <f t="shared" si="271"/>
        <v>0</v>
      </c>
      <c r="CC202" s="10" t="s">
        <v>385</v>
      </c>
      <c r="CD202" s="50" t="str">
        <f t="shared" si="272"/>
        <v>0</v>
      </c>
      <c r="CE202" s="10" t="s">
        <v>422</v>
      </c>
      <c r="CF202" s="50" t="str">
        <f t="shared" si="275"/>
        <v>1</v>
      </c>
      <c r="CG202" s="18">
        <f t="shared" si="274"/>
        <v>36</v>
      </c>
    </row>
    <row r="203" spans="1:86" s="44" customFormat="1" ht="34.15" customHeight="1" x14ac:dyDescent="0.2">
      <c r="A203" s="34">
        <v>199</v>
      </c>
      <c r="B203" s="43" t="s">
        <v>135</v>
      </c>
      <c r="C203" s="23">
        <v>6014.4</v>
      </c>
      <c r="D203" s="23">
        <v>0</v>
      </c>
      <c r="E203" s="23">
        <v>6287</v>
      </c>
      <c r="F203" s="23">
        <v>0</v>
      </c>
      <c r="G203" s="37">
        <f t="shared" si="240"/>
        <v>96</v>
      </c>
      <c r="H203" s="37">
        <f t="shared" si="241"/>
        <v>5</v>
      </c>
      <c r="I203" s="9" t="s">
        <v>378</v>
      </c>
      <c r="J203" s="50" t="str">
        <f t="shared" si="273"/>
        <v>1</v>
      </c>
      <c r="K203" s="23">
        <v>982.4</v>
      </c>
      <c r="L203" s="23">
        <v>1597.1</v>
      </c>
      <c r="M203" s="37">
        <f t="shared" si="242"/>
        <v>63</v>
      </c>
      <c r="N203" s="37">
        <f t="shared" si="243"/>
        <v>0</v>
      </c>
      <c r="O203" s="8">
        <v>5471.3</v>
      </c>
      <c r="P203" s="8">
        <v>4915.8999999999996</v>
      </c>
      <c r="Q203" s="39">
        <f t="shared" si="244"/>
        <v>11</v>
      </c>
      <c r="R203" s="37">
        <f t="shared" si="245"/>
        <v>4</v>
      </c>
      <c r="S203" s="8">
        <v>0</v>
      </c>
      <c r="T203" s="37">
        <f t="shared" si="246"/>
        <v>1</v>
      </c>
      <c r="U203" s="8" t="s">
        <v>381</v>
      </c>
      <c r="V203" s="37" t="str">
        <f t="shared" si="247"/>
        <v>0</v>
      </c>
      <c r="W203" s="8">
        <v>4134.1000000000004</v>
      </c>
      <c r="X203" s="8">
        <v>9760.5</v>
      </c>
      <c r="Y203" s="37">
        <f t="shared" si="248"/>
        <v>42</v>
      </c>
      <c r="Z203" s="37">
        <f t="shared" si="249"/>
        <v>1</v>
      </c>
      <c r="AA203" s="8">
        <v>0</v>
      </c>
      <c r="AB203" s="8">
        <v>9713.6</v>
      </c>
      <c r="AC203" s="38">
        <f t="shared" si="250"/>
        <v>0</v>
      </c>
      <c r="AD203" s="37">
        <f t="shared" si="251"/>
        <v>2</v>
      </c>
      <c r="AE203" s="23">
        <v>0</v>
      </c>
      <c r="AF203" s="37">
        <f t="shared" si="252"/>
        <v>1</v>
      </c>
      <c r="AG203" s="8">
        <v>1454</v>
      </c>
      <c r="AH203" s="8">
        <v>801</v>
      </c>
      <c r="AI203" s="8">
        <v>1597.1</v>
      </c>
      <c r="AJ203" s="8">
        <v>982.4</v>
      </c>
      <c r="AK203" s="41">
        <f t="shared" si="253"/>
        <v>3</v>
      </c>
      <c r="AL203" s="41">
        <f t="shared" si="254"/>
        <v>2</v>
      </c>
      <c r="AM203" s="8" t="s">
        <v>378</v>
      </c>
      <c r="AN203" s="37" t="str">
        <f t="shared" si="255"/>
        <v>1</v>
      </c>
      <c r="AO203" s="10" t="s">
        <v>381</v>
      </c>
      <c r="AP203" s="37" t="str">
        <f t="shared" si="256"/>
        <v>0</v>
      </c>
      <c r="AQ203" s="23">
        <v>1135.8</v>
      </c>
      <c r="AR203" s="23">
        <v>1206.8</v>
      </c>
      <c r="AS203" s="23">
        <v>1454</v>
      </c>
      <c r="AT203" s="23">
        <v>1791.5</v>
      </c>
      <c r="AU203" s="40">
        <f t="shared" si="257"/>
        <v>42</v>
      </c>
      <c r="AV203" s="37">
        <f t="shared" si="258"/>
        <v>1</v>
      </c>
      <c r="AW203" s="10" t="s">
        <v>381</v>
      </c>
      <c r="AX203" s="37" t="str">
        <f t="shared" si="259"/>
        <v>1</v>
      </c>
      <c r="AY203" s="8">
        <v>9856.7999999999993</v>
      </c>
      <c r="AZ203" s="8">
        <v>0</v>
      </c>
      <c r="BA203" s="8">
        <v>9713.6</v>
      </c>
      <c r="BB203" s="37">
        <f t="shared" si="260"/>
        <v>101</v>
      </c>
      <c r="BC203" s="37">
        <f t="shared" si="261"/>
        <v>3</v>
      </c>
      <c r="BD203" s="7" t="s">
        <v>381</v>
      </c>
      <c r="BE203" s="37" t="str">
        <f t="shared" si="262"/>
        <v>1</v>
      </c>
      <c r="BF203" s="8">
        <v>2550</v>
      </c>
      <c r="BG203" s="8">
        <v>1597.1</v>
      </c>
      <c r="BH203" s="37">
        <f t="shared" si="263"/>
        <v>160</v>
      </c>
      <c r="BI203" s="37">
        <f t="shared" si="264"/>
        <v>0</v>
      </c>
      <c r="BJ203" s="23">
        <v>21</v>
      </c>
      <c r="BK203" s="23">
        <v>9617.2000000000007</v>
      </c>
      <c r="BL203" s="1">
        <f t="shared" si="265"/>
        <v>0</v>
      </c>
      <c r="BM203" s="37">
        <f t="shared" si="266"/>
        <v>5</v>
      </c>
      <c r="BN203" s="23">
        <v>-175</v>
      </c>
      <c r="BO203" s="23">
        <v>275.19999999999982</v>
      </c>
      <c r="BP203" s="23">
        <v>215.80000000000018</v>
      </c>
      <c r="BQ203" s="23">
        <v>1321.9</v>
      </c>
      <c r="BR203" s="23">
        <v>3918.3</v>
      </c>
      <c r="BS203" s="37">
        <f t="shared" si="267"/>
        <v>0</v>
      </c>
      <c r="BT203" s="37">
        <f t="shared" si="268"/>
        <v>2</v>
      </c>
      <c r="BU203" s="10" t="s">
        <v>384</v>
      </c>
      <c r="BV203" s="50" t="str">
        <f t="shared" si="236"/>
        <v>1</v>
      </c>
      <c r="BW203" s="10" t="s">
        <v>384</v>
      </c>
      <c r="BX203" s="50" t="str">
        <f t="shared" si="269"/>
        <v>1</v>
      </c>
      <c r="BY203" s="10" t="s">
        <v>384</v>
      </c>
      <c r="BZ203" s="50" t="str">
        <f t="shared" si="270"/>
        <v>1</v>
      </c>
      <c r="CA203" s="10" t="s">
        <v>384</v>
      </c>
      <c r="CB203" s="50" t="str">
        <f t="shared" si="271"/>
        <v>1</v>
      </c>
      <c r="CC203" s="10" t="s">
        <v>385</v>
      </c>
      <c r="CD203" s="50" t="str">
        <f t="shared" si="272"/>
        <v>0</v>
      </c>
      <c r="CE203" s="10" t="s">
        <v>422</v>
      </c>
      <c r="CF203" s="50" t="str">
        <f t="shared" si="275"/>
        <v>1</v>
      </c>
      <c r="CG203" s="18">
        <f t="shared" si="274"/>
        <v>36</v>
      </c>
    </row>
    <row r="204" spans="1:86" s="44" customFormat="1" ht="34.15" customHeight="1" x14ac:dyDescent="0.2">
      <c r="A204" s="34">
        <v>200</v>
      </c>
      <c r="B204" s="43" t="s">
        <v>136</v>
      </c>
      <c r="C204" s="23">
        <v>5821.9</v>
      </c>
      <c r="D204" s="23">
        <v>0</v>
      </c>
      <c r="E204" s="23">
        <v>6077.1</v>
      </c>
      <c r="F204" s="23">
        <v>0</v>
      </c>
      <c r="G204" s="37">
        <f t="shared" si="240"/>
        <v>96</v>
      </c>
      <c r="H204" s="37">
        <f t="shared" si="241"/>
        <v>5</v>
      </c>
      <c r="I204" s="9" t="s">
        <v>378</v>
      </c>
      <c r="J204" s="50" t="str">
        <f t="shared" si="273"/>
        <v>1</v>
      </c>
      <c r="K204" s="23">
        <v>1917.9</v>
      </c>
      <c r="L204" s="23">
        <v>3561</v>
      </c>
      <c r="M204" s="37">
        <f t="shared" si="242"/>
        <v>86</v>
      </c>
      <c r="N204" s="37">
        <f t="shared" si="243"/>
        <v>0</v>
      </c>
      <c r="O204" s="8">
        <v>4175.8999999999996</v>
      </c>
      <c r="P204" s="8">
        <v>3486.9</v>
      </c>
      <c r="Q204" s="39">
        <f t="shared" si="244"/>
        <v>20</v>
      </c>
      <c r="R204" s="37">
        <f t="shared" si="245"/>
        <v>3</v>
      </c>
      <c r="S204" s="8">
        <v>0</v>
      </c>
      <c r="T204" s="37">
        <f t="shared" si="246"/>
        <v>1</v>
      </c>
      <c r="U204" s="8" t="s">
        <v>381</v>
      </c>
      <c r="V204" s="37" t="str">
        <f t="shared" si="247"/>
        <v>0</v>
      </c>
      <c r="W204" s="8">
        <v>1555.2</v>
      </c>
      <c r="X204" s="8">
        <v>5700.8</v>
      </c>
      <c r="Y204" s="37">
        <f t="shared" si="248"/>
        <v>27</v>
      </c>
      <c r="Z204" s="37">
        <f t="shared" si="249"/>
        <v>1</v>
      </c>
      <c r="AA204" s="8">
        <v>0</v>
      </c>
      <c r="AB204" s="8">
        <v>4541.1000000000004</v>
      </c>
      <c r="AC204" s="38">
        <f t="shared" si="250"/>
        <v>0</v>
      </c>
      <c r="AD204" s="37">
        <f t="shared" si="251"/>
        <v>2</v>
      </c>
      <c r="AE204" s="23">
        <v>0</v>
      </c>
      <c r="AF204" s="37">
        <f t="shared" si="252"/>
        <v>1</v>
      </c>
      <c r="AG204" s="8">
        <v>2304.8000000000002</v>
      </c>
      <c r="AH204" s="8">
        <v>1917.8999999999999</v>
      </c>
      <c r="AI204" s="8">
        <v>3561</v>
      </c>
      <c r="AJ204" s="8">
        <v>1917.9</v>
      </c>
      <c r="AK204" s="41">
        <f t="shared" si="253"/>
        <v>0</v>
      </c>
      <c r="AL204" s="41">
        <f t="shared" si="254"/>
        <v>3</v>
      </c>
      <c r="AM204" s="8" t="s">
        <v>378</v>
      </c>
      <c r="AN204" s="37" t="str">
        <f t="shared" si="255"/>
        <v>1</v>
      </c>
      <c r="AO204" s="10" t="s">
        <v>381</v>
      </c>
      <c r="AP204" s="37" t="str">
        <f t="shared" si="256"/>
        <v>0</v>
      </c>
      <c r="AQ204" s="23">
        <v>807.6</v>
      </c>
      <c r="AR204" s="23">
        <v>1086.4000000000001</v>
      </c>
      <c r="AS204" s="23">
        <v>1031.9000000000001</v>
      </c>
      <c r="AT204" s="23">
        <v>934.09999999999991</v>
      </c>
      <c r="AU204" s="40">
        <f t="shared" si="257"/>
        <v>4</v>
      </c>
      <c r="AV204" s="37">
        <f t="shared" si="258"/>
        <v>5</v>
      </c>
      <c r="AW204" s="10" t="s">
        <v>381</v>
      </c>
      <c r="AX204" s="37" t="str">
        <f t="shared" si="259"/>
        <v>1</v>
      </c>
      <c r="AY204" s="8">
        <v>5797.2</v>
      </c>
      <c r="AZ204" s="8">
        <v>0</v>
      </c>
      <c r="BA204" s="8">
        <v>4541.1000000000004</v>
      </c>
      <c r="BB204" s="37">
        <f t="shared" si="260"/>
        <v>128</v>
      </c>
      <c r="BC204" s="37">
        <f t="shared" si="261"/>
        <v>3</v>
      </c>
      <c r="BD204" s="7" t="s">
        <v>381</v>
      </c>
      <c r="BE204" s="37" t="str">
        <f t="shared" si="262"/>
        <v>1</v>
      </c>
      <c r="BF204" s="8">
        <v>0</v>
      </c>
      <c r="BG204" s="8">
        <v>3561</v>
      </c>
      <c r="BH204" s="37">
        <f t="shared" si="263"/>
        <v>0</v>
      </c>
      <c r="BI204" s="37">
        <f t="shared" si="264"/>
        <v>5</v>
      </c>
      <c r="BJ204" s="23">
        <v>0</v>
      </c>
      <c r="BK204" s="23">
        <v>4444.7</v>
      </c>
      <c r="BL204" s="1">
        <f t="shared" si="265"/>
        <v>0</v>
      </c>
      <c r="BM204" s="37">
        <f t="shared" si="266"/>
        <v>5</v>
      </c>
      <c r="BN204" s="23">
        <v>0</v>
      </c>
      <c r="BO204" s="23">
        <v>2043.9</v>
      </c>
      <c r="BP204" s="23">
        <v>-213.20000000000005</v>
      </c>
      <c r="BQ204" s="23">
        <v>1517.1</v>
      </c>
      <c r="BR204" s="23">
        <v>1768.4</v>
      </c>
      <c r="BS204" s="37">
        <f t="shared" si="267"/>
        <v>0</v>
      </c>
      <c r="BT204" s="37">
        <f t="shared" si="268"/>
        <v>2</v>
      </c>
      <c r="BU204" s="10" t="s">
        <v>384</v>
      </c>
      <c r="BV204" s="50" t="str">
        <f t="shared" si="236"/>
        <v>1</v>
      </c>
      <c r="BW204" s="10" t="s">
        <v>384</v>
      </c>
      <c r="BX204" s="50" t="str">
        <f t="shared" si="269"/>
        <v>1</v>
      </c>
      <c r="BY204" s="10" t="s">
        <v>384</v>
      </c>
      <c r="BZ204" s="50" t="str">
        <f t="shared" si="270"/>
        <v>1</v>
      </c>
      <c r="CA204" s="10" t="s">
        <v>384</v>
      </c>
      <c r="CB204" s="50" t="str">
        <f t="shared" si="271"/>
        <v>1</v>
      </c>
      <c r="CC204" s="10" t="s">
        <v>385</v>
      </c>
      <c r="CD204" s="50" t="str">
        <f t="shared" si="272"/>
        <v>0</v>
      </c>
      <c r="CE204" s="10" t="s">
        <v>422</v>
      </c>
      <c r="CF204" s="50" t="str">
        <f t="shared" si="275"/>
        <v>1</v>
      </c>
      <c r="CG204" s="18">
        <f t="shared" si="274"/>
        <v>45</v>
      </c>
    </row>
    <row r="205" spans="1:86" s="44" customFormat="1" ht="34.15" customHeight="1" x14ac:dyDescent="0.2">
      <c r="A205" s="34">
        <v>201</v>
      </c>
      <c r="B205" s="43" t="s">
        <v>137</v>
      </c>
      <c r="C205" s="23">
        <v>3208.7</v>
      </c>
      <c r="D205" s="23">
        <v>0</v>
      </c>
      <c r="E205" s="23">
        <v>3316.8</v>
      </c>
      <c r="F205" s="23">
        <v>0</v>
      </c>
      <c r="G205" s="37">
        <f t="shared" si="240"/>
        <v>97</v>
      </c>
      <c r="H205" s="37">
        <f t="shared" si="241"/>
        <v>5</v>
      </c>
      <c r="I205" s="9" t="s">
        <v>378</v>
      </c>
      <c r="J205" s="50" t="str">
        <f t="shared" si="273"/>
        <v>1</v>
      </c>
      <c r="K205" s="23">
        <v>592.29999999999995</v>
      </c>
      <c r="L205" s="23">
        <v>816.3</v>
      </c>
      <c r="M205" s="37">
        <f t="shared" si="242"/>
        <v>38</v>
      </c>
      <c r="N205" s="37">
        <f t="shared" si="243"/>
        <v>0</v>
      </c>
      <c r="O205" s="8">
        <v>2603.6</v>
      </c>
      <c r="P205" s="8">
        <v>2006.4</v>
      </c>
      <c r="Q205" s="39">
        <f t="shared" si="244"/>
        <v>30</v>
      </c>
      <c r="R205" s="37">
        <f t="shared" si="245"/>
        <v>1</v>
      </c>
      <c r="S205" s="8">
        <v>0</v>
      </c>
      <c r="T205" s="37">
        <f t="shared" si="246"/>
        <v>1</v>
      </c>
      <c r="U205" s="8" t="s">
        <v>380</v>
      </c>
      <c r="V205" s="37" t="str">
        <f t="shared" si="247"/>
        <v>1</v>
      </c>
      <c r="W205" s="8">
        <v>1421.3</v>
      </c>
      <c r="X205" s="8">
        <v>3110.3</v>
      </c>
      <c r="Y205" s="37">
        <f t="shared" si="248"/>
        <v>46</v>
      </c>
      <c r="Z205" s="37">
        <f t="shared" si="249"/>
        <v>1</v>
      </c>
      <c r="AA205" s="8">
        <v>0</v>
      </c>
      <c r="AB205" s="8">
        <v>2878</v>
      </c>
      <c r="AC205" s="38">
        <f t="shared" si="250"/>
        <v>0</v>
      </c>
      <c r="AD205" s="37">
        <f t="shared" si="251"/>
        <v>2</v>
      </c>
      <c r="AE205" s="23">
        <v>0</v>
      </c>
      <c r="AF205" s="37">
        <f t="shared" si="252"/>
        <v>1</v>
      </c>
      <c r="AG205" s="8">
        <v>538.29999999999995</v>
      </c>
      <c r="AH205" s="8">
        <v>592.29999999999995</v>
      </c>
      <c r="AI205" s="8">
        <v>816.3</v>
      </c>
      <c r="AJ205" s="8">
        <v>592.29999999999995</v>
      </c>
      <c r="AK205" s="41">
        <f t="shared" si="253"/>
        <v>0</v>
      </c>
      <c r="AL205" s="41">
        <f t="shared" si="254"/>
        <v>3</v>
      </c>
      <c r="AM205" s="8" t="s">
        <v>378</v>
      </c>
      <c r="AN205" s="37" t="str">
        <f t="shared" si="255"/>
        <v>1</v>
      </c>
      <c r="AO205" s="10" t="s">
        <v>381</v>
      </c>
      <c r="AP205" s="37" t="str">
        <f t="shared" si="256"/>
        <v>0</v>
      </c>
      <c r="AQ205" s="23">
        <v>314.8</v>
      </c>
      <c r="AR205" s="23">
        <v>603.20000000000005</v>
      </c>
      <c r="AS205" s="23">
        <v>522.70000000000005</v>
      </c>
      <c r="AT205" s="23">
        <v>518.89999999999986</v>
      </c>
      <c r="AU205" s="40">
        <f t="shared" si="257"/>
        <v>8</v>
      </c>
      <c r="AV205" s="37">
        <f t="shared" si="258"/>
        <v>5</v>
      </c>
      <c r="AW205" s="10" t="s">
        <v>381</v>
      </c>
      <c r="AX205" s="37" t="str">
        <f t="shared" si="259"/>
        <v>1</v>
      </c>
      <c r="AY205" s="8">
        <v>3153.7</v>
      </c>
      <c r="AZ205" s="8">
        <v>0</v>
      </c>
      <c r="BA205" s="8">
        <v>2878</v>
      </c>
      <c r="BB205" s="37">
        <f t="shared" si="260"/>
        <v>110</v>
      </c>
      <c r="BC205" s="37">
        <f t="shared" si="261"/>
        <v>3</v>
      </c>
      <c r="BD205" s="7" t="s">
        <v>381</v>
      </c>
      <c r="BE205" s="37" t="str">
        <f t="shared" si="262"/>
        <v>1</v>
      </c>
      <c r="BF205" s="8">
        <v>0</v>
      </c>
      <c r="BG205" s="8">
        <v>816.3</v>
      </c>
      <c r="BH205" s="37">
        <f t="shared" si="263"/>
        <v>0</v>
      </c>
      <c r="BI205" s="37">
        <f t="shared" si="264"/>
        <v>5</v>
      </c>
      <c r="BJ205" s="23">
        <v>0</v>
      </c>
      <c r="BK205" s="23">
        <v>2834.6</v>
      </c>
      <c r="BL205" s="1">
        <f t="shared" si="265"/>
        <v>0</v>
      </c>
      <c r="BM205" s="37">
        <f t="shared" si="266"/>
        <v>5</v>
      </c>
      <c r="BN205" s="23">
        <v>0</v>
      </c>
      <c r="BO205" s="23">
        <v>475.49999999999994</v>
      </c>
      <c r="BP205" s="23">
        <v>162.5</v>
      </c>
      <c r="BQ205" s="23">
        <v>340.8</v>
      </c>
      <c r="BR205" s="23">
        <v>1258.8</v>
      </c>
      <c r="BS205" s="37">
        <f t="shared" si="267"/>
        <v>0</v>
      </c>
      <c r="BT205" s="37">
        <f t="shared" si="268"/>
        <v>2</v>
      </c>
      <c r="BU205" s="10" t="s">
        <v>384</v>
      </c>
      <c r="BV205" s="50" t="str">
        <f t="shared" si="236"/>
        <v>1</v>
      </c>
      <c r="BW205" s="10" t="s">
        <v>384</v>
      </c>
      <c r="BX205" s="50" t="str">
        <f t="shared" si="269"/>
        <v>1</v>
      </c>
      <c r="BY205" s="10" t="s">
        <v>384</v>
      </c>
      <c r="BZ205" s="50" t="str">
        <f t="shared" si="270"/>
        <v>1</v>
      </c>
      <c r="CA205" s="10" t="s">
        <v>384</v>
      </c>
      <c r="CB205" s="50" t="str">
        <f t="shared" si="271"/>
        <v>1</v>
      </c>
      <c r="CC205" s="10" t="s">
        <v>385</v>
      </c>
      <c r="CD205" s="50" t="str">
        <f t="shared" si="272"/>
        <v>0</v>
      </c>
      <c r="CE205" s="10" t="s">
        <v>422</v>
      </c>
      <c r="CF205" s="50" t="str">
        <f t="shared" si="275"/>
        <v>1</v>
      </c>
      <c r="CG205" s="18">
        <f t="shared" si="274"/>
        <v>44</v>
      </c>
    </row>
    <row r="206" spans="1:86" s="44" customFormat="1" ht="34.15" customHeight="1" x14ac:dyDescent="0.2">
      <c r="A206" s="34">
        <v>202</v>
      </c>
      <c r="B206" s="43" t="s">
        <v>139</v>
      </c>
      <c r="C206" s="23">
        <v>15934.9</v>
      </c>
      <c r="D206" s="23">
        <v>0</v>
      </c>
      <c r="E206" s="23">
        <v>17058.599999999999</v>
      </c>
      <c r="F206" s="23">
        <v>0</v>
      </c>
      <c r="G206" s="37">
        <f t="shared" si="240"/>
        <v>93</v>
      </c>
      <c r="H206" s="37">
        <f t="shared" si="241"/>
        <v>5</v>
      </c>
      <c r="I206" s="9" t="s">
        <v>378</v>
      </c>
      <c r="J206" s="50" t="str">
        <f t="shared" si="273"/>
        <v>1</v>
      </c>
      <c r="K206" s="23">
        <v>5821.6</v>
      </c>
      <c r="L206" s="23">
        <v>6517</v>
      </c>
      <c r="M206" s="37">
        <f t="shared" si="242"/>
        <v>12</v>
      </c>
      <c r="N206" s="37">
        <f t="shared" si="243"/>
        <v>4</v>
      </c>
      <c r="O206" s="8">
        <v>14538.6</v>
      </c>
      <c r="P206" s="8">
        <v>11645.6</v>
      </c>
      <c r="Q206" s="39">
        <f t="shared" si="244"/>
        <v>25</v>
      </c>
      <c r="R206" s="37">
        <f t="shared" si="245"/>
        <v>2</v>
      </c>
      <c r="S206" s="8">
        <v>0</v>
      </c>
      <c r="T206" s="37">
        <f t="shared" si="246"/>
        <v>1</v>
      </c>
      <c r="U206" s="8" t="s">
        <v>380</v>
      </c>
      <c r="V206" s="37" t="str">
        <f t="shared" si="247"/>
        <v>1</v>
      </c>
      <c r="W206" s="8">
        <v>5761.8</v>
      </c>
      <c r="X206" s="8">
        <v>21286</v>
      </c>
      <c r="Y206" s="37">
        <f t="shared" si="248"/>
        <v>27</v>
      </c>
      <c r="Z206" s="37">
        <f t="shared" si="249"/>
        <v>1</v>
      </c>
      <c r="AA206" s="8">
        <v>0</v>
      </c>
      <c r="AB206" s="8">
        <v>21745.9</v>
      </c>
      <c r="AC206" s="38">
        <f t="shared" si="250"/>
        <v>0</v>
      </c>
      <c r="AD206" s="37">
        <f t="shared" si="251"/>
        <v>2</v>
      </c>
      <c r="AE206" s="23">
        <v>0</v>
      </c>
      <c r="AF206" s="37">
        <f t="shared" si="252"/>
        <v>1</v>
      </c>
      <c r="AG206" s="8">
        <v>6659.9000000000005</v>
      </c>
      <c r="AH206" s="8">
        <v>5821.5999999999995</v>
      </c>
      <c r="AI206" s="8">
        <v>6517.9</v>
      </c>
      <c r="AJ206" s="8">
        <v>5821.6</v>
      </c>
      <c r="AK206" s="41">
        <f t="shared" si="253"/>
        <v>2</v>
      </c>
      <c r="AL206" s="41">
        <f t="shared" si="254"/>
        <v>2</v>
      </c>
      <c r="AM206" s="8" t="s">
        <v>378</v>
      </c>
      <c r="AN206" s="37" t="str">
        <f t="shared" si="255"/>
        <v>1</v>
      </c>
      <c r="AO206" s="10" t="s">
        <v>381</v>
      </c>
      <c r="AP206" s="37" t="str">
        <f t="shared" si="256"/>
        <v>0</v>
      </c>
      <c r="AQ206" s="23">
        <v>2370.1999999999998</v>
      </c>
      <c r="AR206" s="23">
        <v>2950</v>
      </c>
      <c r="AS206" s="23">
        <v>3135.2</v>
      </c>
      <c r="AT206" s="23">
        <v>3966.3</v>
      </c>
      <c r="AU206" s="40">
        <f t="shared" si="257"/>
        <v>41</v>
      </c>
      <c r="AV206" s="37">
        <f t="shared" si="258"/>
        <v>1</v>
      </c>
      <c r="AW206" s="10" t="s">
        <v>381</v>
      </c>
      <c r="AX206" s="37" t="str">
        <f t="shared" si="259"/>
        <v>1</v>
      </c>
      <c r="AY206" s="8">
        <v>21575.5</v>
      </c>
      <c r="AZ206" s="8">
        <v>170.4</v>
      </c>
      <c r="BA206" s="8">
        <v>21745.9</v>
      </c>
      <c r="BB206" s="37">
        <f t="shared" si="260"/>
        <v>100</v>
      </c>
      <c r="BC206" s="37">
        <f t="shared" si="261"/>
        <v>3</v>
      </c>
      <c r="BD206" s="7" t="s">
        <v>381</v>
      </c>
      <c r="BE206" s="37" t="str">
        <f t="shared" si="262"/>
        <v>1</v>
      </c>
      <c r="BF206" s="8">
        <v>5667.1</v>
      </c>
      <c r="BG206" s="8">
        <v>6517</v>
      </c>
      <c r="BH206" s="37">
        <f t="shared" si="263"/>
        <v>87</v>
      </c>
      <c r="BI206" s="37">
        <f t="shared" si="264"/>
        <v>0</v>
      </c>
      <c r="BJ206" s="23">
        <v>119.8</v>
      </c>
      <c r="BK206" s="23">
        <v>21456.400000000001</v>
      </c>
      <c r="BL206" s="1">
        <f t="shared" si="265"/>
        <v>1</v>
      </c>
      <c r="BM206" s="37">
        <f t="shared" si="266"/>
        <v>5</v>
      </c>
      <c r="BN206" s="23">
        <v>-450</v>
      </c>
      <c r="BO206" s="23">
        <v>825.10000000000036</v>
      </c>
      <c r="BP206" s="23">
        <v>203.30000000000018</v>
      </c>
      <c r="BQ206" s="23">
        <v>5691.9</v>
      </c>
      <c r="BR206" s="23">
        <v>5558.5</v>
      </c>
      <c r="BS206" s="37">
        <f t="shared" si="267"/>
        <v>0</v>
      </c>
      <c r="BT206" s="37">
        <f t="shared" si="268"/>
        <v>2</v>
      </c>
      <c r="BU206" s="10" t="s">
        <v>384</v>
      </c>
      <c r="BV206" s="50" t="str">
        <f t="shared" ref="BV206:BV269" si="276">IF(BU206="Осуществляется",SUBSTITUTE(BU206,"Осуществляется",1),SUBSTITUTE(BU206,"Не осуществляется",0))</f>
        <v>1</v>
      </c>
      <c r="BW206" s="10" t="s">
        <v>384</v>
      </c>
      <c r="BX206" s="50" t="str">
        <f t="shared" si="269"/>
        <v>1</v>
      </c>
      <c r="BY206" s="10" t="s">
        <v>384</v>
      </c>
      <c r="BZ206" s="50" t="str">
        <f t="shared" si="270"/>
        <v>1</v>
      </c>
      <c r="CA206" s="10" t="s">
        <v>384</v>
      </c>
      <c r="CB206" s="50" t="str">
        <f t="shared" si="271"/>
        <v>1</v>
      </c>
      <c r="CC206" s="10" t="s">
        <v>385</v>
      </c>
      <c r="CD206" s="50" t="str">
        <f t="shared" si="272"/>
        <v>0</v>
      </c>
      <c r="CE206" s="10" t="s">
        <v>422</v>
      </c>
      <c r="CF206" s="50" t="str">
        <f t="shared" si="275"/>
        <v>1</v>
      </c>
      <c r="CG206" s="18">
        <f t="shared" si="274"/>
        <v>39</v>
      </c>
    </row>
    <row r="207" spans="1:86" s="44" customFormat="1" ht="34.15" customHeight="1" x14ac:dyDescent="0.2">
      <c r="A207" s="34">
        <v>203</v>
      </c>
      <c r="B207" s="35" t="s">
        <v>295</v>
      </c>
      <c r="C207" s="23">
        <v>278161</v>
      </c>
      <c r="D207" s="23">
        <v>0</v>
      </c>
      <c r="E207" s="23">
        <v>280371</v>
      </c>
      <c r="F207" s="23">
        <v>845</v>
      </c>
      <c r="G207" s="37">
        <f t="shared" si="240"/>
        <v>100</v>
      </c>
      <c r="H207" s="37">
        <f t="shared" si="241"/>
        <v>5</v>
      </c>
      <c r="I207" s="9" t="s">
        <v>378</v>
      </c>
      <c r="J207" s="50" t="str">
        <f t="shared" si="273"/>
        <v>1</v>
      </c>
      <c r="K207" s="23">
        <v>63138</v>
      </c>
      <c r="L207" s="23">
        <v>90465</v>
      </c>
      <c r="M207" s="37">
        <f t="shared" si="242"/>
        <v>43</v>
      </c>
      <c r="N207" s="37">
        <f t="shared" si="243"/>
        <v>0</v>
      </c>
      <c r="O207" s="8">
        <v>112060</v>
      </c>
      <c r="P207" s="8">
        <v>81225</v>
      </c>
      <c r="Q207" s="39">
        <f t="shared" si="244"/>
        <v>38</v>
      </c>
      <c r="R207" s="37">
        <f t="shared" si="245"/>
        <v>0</v>
      </c>
      <c r="S207" s="8">
        <v>0</v>
      </c>
      <c r="T207" s="37">
        <f t="shared" si="246"/>
        <v>1</v>
      </c>
      <c r="U207" s="8" t="s">
        <v>380</v>
      </c>
      <c r="V207" s="37" t="str">
        <f t="shared" si="247"/>
        <v>1</v>
      </c>
      <c r="W207" s="8">
        <v>75311</v>
      </c>
      <c r="X207" s="8">
        <v>166498</v>
      </c>
      <c r="Y207" s="37">
        <f t="shared" si="248"/>
        <v>45</v>
      </c>
      <c r="Z207" s="37">
        <f t="shared" si="249"/>
        <v>1</v>
      </c>
      <c r="AA207" s="8">
        <v>0</v>
      </c>
      <c r="AB207" s="8">
        <v>282838</v>
      </c>
      <c r="AC207" s="38">
        <f t="shared" si="250"/>
        <v>0</v>
      </c>
      <c r="AD207" s="37">
        <f t="shared" si="251"/>
        <v>2</v>
      </c>
      <c r="AE207" s="23">
        <v>0</v>
      </c>
      <c r="AF207" s="37">
        <f t="shared" si="252"/>
        <v>1</v>
      </c>
      <c r="AG207" s="8">
        <v>86483</v>
      </c>
      <c r="AH207" s="8">
        <v>65938</v>
      </c>
      <c r="AI207" s="8">
        <v>91869</v>
      </c>
      <c r="AJ207" s="8">
        <v>64438</v>
      </c>
      <c r="AK207" s="41">
        <f t="shared" si="253"/>
        <v>0</v>
      </c>
      <c r="AL207" s="41">
        <f t="shared" si="254"/>
        <v>3</v>
      </c>
      <c r="AM207" s="8" t="s">
        <v>378</v>
      </c>
      <c r="AN207" s="37" t="str">
        <f t="shared" si="255"/>
        <v>1</v>
      </c>
      <c r="AO207" s="10" t="s">
        <v>380</v>
      </c>
      <c r="AP207" s="37" t="str">
        <f t="shared" si="256"/>
        <v>1</v>
      </c>
      <c r="AQ207" s="23">
        <v>24159</v>
      </c>
      <c r="AR207" s="23">
        <v>30013</v>
      </c>
      <c r="AS207" s="23">
        <v>30325</v>
      </c>
      <c r="AT207" s="23">
        <v>30015</v>
      </c>
      <c r="AU207" s="40">
        <f t="shared" si="257"/>
        <v>7</v>
      </c>
      <c r="AV207" s="37">
        <f t="shared" si="258"/>
        <v>5</v>
      </c>
      <c r="AW207" s="10" t="s">
        <v>381</v>
      </c>
      <c r="AX207" s="37" t="str">
        <f t="shared" si="259"/>
        <v>1</v>
      </c>
      <c r="AY207" s="8">
        <v>288224</v>
      </c>
      <c r="AZ207" s="8">
        <v>0</v>
      </c>
      <c r="BA207" s="8">
        <v>282838</v>
      </c>
      <c r="BB207" s="37">
        <f t="shared" si="260"/>
        <v>102</v>
      </c>
      <c r="BC207" s="37">
        <f t="shared" si="261"/>
        <v>3</v>
      </c>
      <c r="BD207" s="7" t="s">
        <v>381</v>
      </c>
      <c r="BE207" s="37" t="str">
        <f t="shared" si="262"/>
        <v>1</v>
      </c>
      <c r="BF207" s="8">
        <v>1500</v>
      </c>
      <c r="BG207" s="8">
        <v>44587</v>
      </c>
      <c r="BH207" s="37">
        <f t="shared" si="263"/>
        <v>3</v>
      </c>
      <c r="BI207" s="37">
        <f t="shared" si="264"/>
        <v>5</v>
      </c>
      <c r="BJ207" s="23">
        <v>82</v>
      </c>
      <c r="BK207" s="23">
        <v>161113</v>
      </c>
      <c r="BL207" s="1">
        <f t="shared" si="265"/>
        <v>0</v>
      </c>
      <c r="BM207" s="37">
        <f t="shared" si="266"/>
        <v>5</v>
      </c>
      <c r="BN207" s="23">
        <v>-5350</v>
      </c>
      <c r="BO207" s="23">
        <v>12822</v>
      </c>
      <c r="BP207" s="23">
        <v>68</v>
      </c>
      <c r="BQ207" s="23">
        <v>77643</v>
      </c>
      <c r="BR207" s="23">
        <v>29365</v>
      </c>
      <c r="BS207" s="37">
        <f t="shared" si="267"/>
        <v>0</v>
      </c>
      <c r="BT207" s="37">
        <f t="shared" si="268"/>
        <v>2</v>
      </c>
      <c r="BU207" s="10" t="s">
        <v>384</v>
      </c>
      <c r="BV207" s="50" t="str">
        <f t="shared" si="276"/>
        <v>1</v>
      </c>
      <c r="BW207" s="10" t="s">
        <v>384</v>
      </c>
      <c r="BX207" s="50" t="str">
        <f t="shared" si="269"/>
        <v>1</v>
      </c>
      <c r="BY207" s="10" t="s">
        <v>384</v>
      </c>
      <c r="BZ207" s="50" t="str">
        <f t="shared" si="270"/>
        <v>1</v>
      </c>
      <c r="CA207" s="10" t="s">
        <v>384</v>
      </c>
      <c r="CB207" s="50" t="str">
        <f t="shared" si="271"/>
        <v>1</v>
      </c>
      <c r="CC207" s="10" t="s">
        <v>385</v>
      </c>
      <c r="CD207" s="50" t="str">
        <f t="shared" si="272"/>
        <v>0</v>
      </c>
      <c r="CE207" s="10" t="s">
        <v>422</v>
      </c>
      <c r="CF207" s="50" t="str">
        <f t="shared" si="275"/>
        <v>1</v>
      </c>
      <c r="CG207" s="18">
        <f t="shared" si="274"/>
        <v>44</v>
      </c>
      <c r="CH207" s="42"/>
    </row>
    <row r="208" spans="1:86" s="44" customFormat="1" ht="34.15" customHeight="1" x14ac:dyDescent="0.2">
      <c r="A208" s="34">
        <v>204</v>
      </c>
      <c r="B208" s="43" t="s">
        <v>144</v>
      </c>
      <c r="C208" s="23">
        <v>11618</v>
      </c>
      <c r="D208" s="23">
        <v>0</v>
      </c>
      <c r="E208" s="23">
        <v>11962</v>
      </c>
      <c r="F208" s="23">
        <v>20</v>
      </c>
      <c r="G208" s="37">
        <f t="shared" si="240"/>
        <v>97</v>
      </c>
      <c r="H208" s="37">
        <f t="shared" si="241"/>
        <v>5</v>
      </c>
      <c r="I208" s="9" t="s">
        <v>378</v>
      </c>
      <c r="J208" s="50" t="str">
        <f t="shared" si="273"/>
        <v>1</v>
      </c>
      <c r="K208" s="23">
        <v>9681</v>
      </c>
      <c r="L208" s="23">
        <v>13564</v>
      </c>
      <c r="M208" s="37">
        <f t="shared" si="242"/>
        <v>40</v>
      </c>
      <c r="N208" s="37">
        <f t="shared" si="243"/>
        <v>0</v>
      </c>
      <c r="O208" s="8">
        <v>11638</v>
      </c>
      <c r="P208" s="8">
        <v>10491</v>
      </c>
      <c r="Q208" s="39">
        <f t="shared" si="244"/>
        <v>11</v>
      </c>
      <c r="R208" s="37">
        <f t="shared" si="245"/>
        <v>4</v>
      </c>
      <c r="S208" s="8">
        <v>0</v>
      </c>
      <c r="T208" s="37">
        <f t="shared" si="246"/>
        <v>1</v>
      </c>
      <c r="U208" s="8" t="s">
        <v>380</v>
      </c>
      <c r="V208" s="37" t="str">
        <f t="shared" si="247"/>
        <v>1</v>
      </c>
      <c r="W208" s="8">
        <v>500</v>
      </c>
      <c r="X208" s="8">
        <v>23592</v>
      </c>
      <c r="Y208" s="37">
        <f t="shared" si="248"/>
        <v>2</v>
      </c>
      <c r="Z208" s="37">
        <f t="shared" si="249"/>
        <v>3</v>
      </c>
      <c r="AA208" s="8">
        <v>0</v>
      </c>
      <c r="AB208" s="8">
        <v>24790</v>
      </c>
      <c r="AC208" s="38">
        <f t="shared" si="250"/>
        <v>0</v>
      </c>
      <c r="AD208" s="37">
        <f t="shared" si="251"/>
        <v>2</v>
      </c>
      <c r="AE208" s="23">
        <v>0</v>
      </c>
      <c r="AF208" s="37">
        <f t="shared" si="252"/>
        <v>1</v>
      </c>
      <c r="AG208" s="8">
        <v>14461</v>
      </c>
      <c r="AH208" s="8">
        <v>9681</v>
      </c>
      <c r="AI208" s="8">
        <v>13564</v>
      </c>
      <c r="AJ208" s="8">
        <v>9681</v>
      </c>
      <c r="AK208" s="41">
        <f t="shared" si="253"/>
        <v>6</v>
      </c>
      <c r="AL208" s="41">
        <f t="shared" si="254"/>
        <v>0</v>
      </c>
      <c r="AM208" s="8" t="s">
        <v>378</v>
      </c>
      <c r="AN208" s="37" t="str">
        <f t="shared" si="255"/>
        <v>1</v>
      </c>
      <c r="AO208" s="10" t="s">
        <v>380</v>
      </c>
      <c r="AP208" s="37" t="str">
        <f t="shared" si="256"/>
        <v>1</v>
      </c>
      <c r="AQ208" s="23">
        <v>3550</v>
      </c>
      <c r="AR208" s="23">
        <v>2862</v>
      </c>
      <c r="AS208" s="23">
        <v>3031</v>
      </c>
      <c r="AT208" s="23">
        <v>5518</v>
      </c>
      <c r="AU208" s="40">
        <f t="shared" si="257"/>
        <v>75</v>
      </c>
      <c r="AV208" s="37">
        <f t="shared" si="258"/>
        <v>0</v>
      </c>
      <c r="AW208" s="10" t="s">
        <v>381</v>
      </c>
      <c r="AX208" s="37" t="str">
        <f t="shared" si="259"/>
        <v>1</v>
      </c>
      <c r="AY208" s="8">
        <v>23893</v>
      </c>
      <c r="AZ208" s="8">
        <v>897</v>
      </c>
      <c r="BA208" s="8">
        <v>24790</v>
      </c>
      <c r="BB208" s="37">
        <f t="shared" si="260"/>
        <v>100</v>
      </c>
      <c r="BC208" s="37">
        <f t="shared" si="261"/>
        <v>3</v>
      </c>
      <c r="BD208" s="7" t="s">
        <v>381</v>
      </c>
      <c r="BE208" s="37" t="str">
        <f t="shared" si="262"/>
        <v>1</v>
      </c>
      <c r="BF208" s="8">
        <v>0</v>
      </c>
      <c r="BG208" s="8">
        <v>13564</v>
      </c>
      <c r="BH208" s="37">
        <f t="shared" si="263"/>
        <v>0</v>
      </c>
      <c r="BI208" s="37">
        <f t="shared" si="264"/>
        <v>5</v>
      </c>
      <c r="BJ208" s="23">
        <v>0</v>
      </c>
      <c r="BK208" s="23">
        <v>24489</v>
      </c>
      <c r="BL208" s="1">
        <f t="shared" si="265"/>
        <v>0</v>
      </c>
      <c r="BM208" s="37">
        <f t="shared" si="266"/>
        <v>5</v>
      </c>
      <c r="BN208" s="23">
        <v>0</v>
      </c>
      <c r="BO208" s="23">
        <v>1765</v>
      </c>
      <c r="BP208" s="23">
        <v>-500</v>
      </c>
      <c r="BQ208" s="23">
        <v>11799</v>
      </c>
      <c r="BR208" s="23">
        <v>1000</v>
      </c>
      <c r="BS208" s="37">
        <f t="shared" si="267"/>
        <v>0</v>
      </c>
      <c r="BT208" s="37">
        <f t="shared" si="268"/>
        <v>2</v>
      </c>
      <c r="BU208" s="10" t="s">
        <v>384</v>
      </c>
      <c r="BV208" s="50" t="str">
        <f t="shared" si="276"/>
        <v>1</v>
      </c>
      <c r="BW208" s="10" t="s">
        <v>384</v>
      </c>
      <c r="BX208" s="50" t="str">
        <f t="shared" si="269"/>
        <v>1</v>
      </c>
      <c r="BY208" s="10" t="s">
        <v>384</v>
      </c>
      <c r="BZ208" s="50" t="str">
        <f t="shared" si="270"/>
        <v>1</v>
      </c>
      <c r="CA208" s="10" t="s">
        <v>384</v>
      </c>
      <c r="CB208" s="50" t="str">
        <f t="shared" si="271"/>
        <v>1</v>
      </c>
      <c r="CC208" s="10" t="s">
        <v>385</v>
      </c>
      <c r="CD208" s="50" t="str">
        <f t="shared" si="272"/>
        <v>0</v>
      </c>
      <c r="CE208" s="10" t="s">
        <v>422</v>
      </c>
      <c r="CF208" s="50" t="str">
        <f t="shared" si="275"/>
        <v>1</v>
      </c>
      <c r="CG208" s="18">
        <f t="shared" si="274"/>
        <v>42</v>
      </c>
    </row>
    <row r="209" spans="1:86" s="44" customFormat="1" ht="34.15" customHeight="1" x14ac:dyDescent="0.2">
      <c r="A209" s="34">
        <v>205</v>
      </c>
      <c r="B209" s="43" t="s">
        <v>145</v>
      </c>
      <c r="C209" s="23">
        <v>1348</v>
      </c>
      <c r="D209" s="23">
        <v>0</v>
      </c>
      <c r="E209" s="23">
        <v>1389</v>
      </c>
      <c r="F209" s="23">
        <v>15</v>
      </c>
      <c r="G209" s="37">
        <f t="shared" si="240"/>
        <v>98</v>
      </c>
      <c r="H209" s="37">
        <f t="shared" si="241"/>
        <v>5</v>
      </c>
      <c r="I209" s="9" t="s">
        <v>378</v>
      </c>
      <c r="J209" s="50" t="str">
        <f t="shared" si="273"/>
        <v>1</v>
      </c>
      <c r="K209" s="23">
        <v>121</v>
      </c>
      <c r="L209" s="23">
        <v>279</v>
      </c>
      <c r="M209" s="37">
        <f t="shared" si="242"/>
        <v>131</v>
      </c>
      <c r="N209" s="37">
        <f t="shared" si="243"/>
        <v>0</v>
      </c>
      <c r="O209" s="8">
        <v>1363</v>
      </c>
      <c r="P209" s="8">
        <v>1004</v>
      </c>
      <c r="Q209" s="39">
        <f t="shared" si="244"/>
        <v>36</v>
      </c>
      <c r="R209" s="37">
        <f t="shared" si="245"/>
        <v>0</v>
      </c>
      <c r="S209" s="8">
        <v>0</v>
      </c>
      <c r="T209" s="37">
        <f t="shared" si="246"/>
        <v>1</v>
      </c>
      <c r="U209" s="8" t="s">
        <v>380</v>
      </c>
      <c r="V209" s="37" t="str">
        <f t="shared" si="247"/>
        <v>1</v>
      </c>
      <c r="W209" s="8">
        <v>1073</v>
      </c>
      <c r="X209" s="8">
        <v>1352</v>
      </c>
      <c r="Y209" s="37">
        <f t="shared" si="248"/>
        <v>79</v>
      </c>
      <c r="Z209" s="37">
        <f t="shared" si="249"/>
        <v>0</v>
      </c>
      <c r="AA209" s="8">
        <v>0</v>
      </c>
      <c r="AB209" s="8">
        <v>1433</v>
      </c>
      <c r="AC209" s="38">
        <f t="shared" si="250"/>
        <v>0</v>
      </c>
      <c r="AD209" s="37">
        <f t="shared" si="251"/>
        <v>2</v>
      </c>
      <c r="AE209" s="23">
        <v>0</v>
      </c>
      <c r="AF209" s="37">
        <f t="shared" si="252"/>
        <v>1</v>
      </c>
      <c r="AG209" s="8">
        <v>336</v>
      </c>
      <c r="AH209" s="8">
        <v>121</v>
      </c>
      <c r="AI209" s="8">
        <v>279</v>
      </c>
      <c r="AJ209" s="8">
        <v>121</v>
      </c>
      <c r="AK209" s="41">
        <f t="shared" si="253"/>
        <v>17</v>
      </c>
      <c r="AL209" s="41">
        <f t="shared" si="254"/>
        <v>0</v>
      </c>
      <c r="AM209" s="8" t="s">
        <v>378</v>
      </c>
      <c r="AN209" s="37" t="str">
        <f t="shared" si="255"/>
        <v>1</v>
      </c>
      <c r="AO209" s="10" t="s">
        <v>380</v>
      </c>
      <c r="AP209" s="37" t="str">
        <f t="shared" si="256"/>
        <v>1</v>
      </c>
      <c r="AQ209" s="23">
        <v>148</v>
      </c>
      <c r="AR209" s="23">
        <v>524</v>
      </c>
      <c r="AS209" s="23">
        <v>265</v>
      </c>
      <c r="AT209" s="23">
        <v>472</v>
      </c>
      <c r="AU209" s="40">
        <f t="shared" si="257"/>
        <v>51</v>
      </c>
      <c r="AV209" s="37">
        <f t="shared" si="258"/>
        <v>0</v>
      </c>
      <c r="AW209" s="10" t="s">
        <v>381</v>
      </c>
      <c r="AX209" s="37" t="str">
        <f t="shared" si="259"/>
        <v>1</v>
      </c>
      <c r="AY209" s="8">
        <v>1376</v>
      </c>
      <c r="AZ209" s="8">
        <v>57</v>
      </c>
      <c r="BA209" s="8">
        <v>1433</v>
      </c>
      <c r="BB209" s="37">
        <f t="shared" si="260"/>
        <v>100</v>
      </c>
      <c r="BC209" s="37">
        <f t="shared" si="261"/>
        <v>3</v>
      </c>
      <c r="BD209" s="7" t="s">
        <v>381</v>
      </c>
      <c r="BE209" s="37" t="str">
        <f t="shared" si="262"/>
        <v>1</v>
      </c>
      <c r="BF209" s="8">
        <v>0</v>
      </c>
      <c r="BG209" s="8">
        <v>279</v>
      </c>
      <c r="BH209" s="37">
        <f t="shared" si="263"/>
        <v>0</v>
      </c>
      <c r="BI209" s="37">
        <f t="shared" si="264"/>
        <v>5</v>
      </c>
      <c r="BJ209" s="23">
        <v>0</v>
      </c>
      <c r="BK209" s="23">
        <v>1409</v>
      </c>
      <c r="BL209" s="1">
        <f t="shared" si="265"/>
        <v>0</v>
      </c>
      <c r="BM209" s="37">
        <f t="shared" si="266"/>
        <v>5</v>
      </c>
      <c r="BN209" s="23">
        <v>0</v>
      </c>
      <c r="BO209" s="23">
        <v>63</v>
      </c>
      <c r="BP209" s="23">
        <v>190</v>
      </c>
      <c r="BQ209" s="23">
        <v>216</v>
      </c>
      <c r="BR209" s="23">
        <v>883</v>
      </c>
      <c r="BS209" s="37">
        <f t="shared" si="267"/>
        <v>0</v>
      </c>
      <c r="BT209" s="37">
        <f t="shared" si="268"/>
        <v>2</v>
      </c>
      <c r="BU209" s="10" t="s">
        <v>384</v>
      </c>
      <c r="BV209" s="50" t="str">
        <f t="shared" si="276"/>
        <v>1</v>
      </c>
      <c r="BW209" s="10" t="s">
        <v>384</v>
      </c>
      <c r="BX209" s="50" t="str">
        <f t="shared" si="269"/>
        <v>1</v>
      </c>
      <c r="BY209" s="10" t="s">
        <v>384</v>
      </c>
      <c r="BZ209" s="50" t="str">
        <f t="shared" si="270"/>
        <v>1</v>
      </c>
      <c r="CA209" s="10" t="s">
        <v>384</v>
      </c>
      <c r="CB209" s="50" t="str">
        <f t="shared" si="271"/>
        <v>1</v>
      </c>
      <c r="CC209" s="10" t="s">
        <v>385</v>
      </c>
      <c r="CD209" s="50" t="str">
        <f t="shared" si="272"/>
        <v>0</v>
      </c>
      <c r="CE209" s="10" t="s">
        <v>422</v>
      </c>
      <c r="CF209" s="50" t="str">
        <f t="shared" si="275"/>
        <v>1</v>
      </c>
      <c r="CG209" s="18">
        <f t="shared" si="274"/>
        <v>35</v>
      </c>
    </row>
    <row r="210" spans="1:86" s="44" customFormat="1" ht="34.15" customHeight="1" x14ac:dyDescent="0.2">
      <c r="A210" s="34">
        <v>206</v>
      </c>
      <c r="B210" s="43" t="s">
        <v>149</v>
      </c>
      <c r="C210" s="23">
        <v>1339</v>
      </c>
      <c r="D210" s="23">
        <v>0</v>
      </c>
      <c r="E210" s="23">
        <v>1380</v>
      </c>
      <c r="F210" s="23">
        <v>15</v>
      </c>
      <c r="G210" s="37">
        <f t="shared" si="240"/>
        <v>98</v>
      </c>
      <c r="H210" s="37">
        <f t="shared" si="241"/>
        <v>5</v>
      </c>
      <c r="I210" s="9" t="s">
        <v>378</v>
      </c>
      <c r="J210" s="50" t="str">
        <f t="shared" si="273"/>
        <v>1</v>
      </c>
      <c r="K210" s="23">
        <v>55</v>
      </c>
      <c r="L210" s="23">
        <v>168</v>
      </c>
      <c r="M210" s="37">
        <f t="shared" si="242"/>
        <v>205</v>
      </c>
      <c r="N210" s="37">
        <f t="shared" si="243"/>
        <v>0</v>
      </c>
      <c r="O210" s="8">
        <v>1354</v>
      </c>
      <c r="P210" s="8">
        <v>857</v>
      </c>
      <c r="Q210" s="39">
        <f t="shared" si="244"/>
        <v>58</v>
      </c>
      <c r="R210" s="37">
        <f t="shared" si="245"/>
        <v>0</v>
      </c>
      <c r="S210" s="8">
        <v>0</v>
      </c>
      <c r="T210" s="37">
        <f t="shared" si="246"/>
        <v>1</v>
      </c>
      <c r="U210" s="8" t="s">
        <v>380</v>
      </c>
      <c r="V210" s="37" t="str">
        <f t="shared" si="247"/>
        <v>1</v>
      </c>
      <c r="W210" s="8">
        <v>961</v>
      </c>
      <c r="X210" s="8">
        <v>1129</v>
      </c>
      <c r="Y210" s="37">
        <f t="shared" si="248"/>
        <v>85</v>
      </c>
      <c r="Z210" s="37">
        <f t="shared" si="249"/>
        <v>0</v>
      </c>
      <c r="AA210" s="8">
        <v>0</v>
      </c>
      <c r="AB210" s="8">
        <v>1101</v>
      </c>
      <c r="AC210" s="38">
        <f t="shared" si="250"/>
        <v>0</v>
      </c>
      <c r="AD210" s="37">
        <f t="shared" si="251"/>
        <v>2</v>
      </c>
      <c r="AE210" s="23">
        <v>0</v>
      </c>
      <c r="AF210" s="37">
        <f t="shared" si="252"/>
        <v>1</v>
      </c>
      <c r="AG210" s="8">
        <v>116</v>
      </c>
      <c r="AH210" s="8">
        <v>55</v>
      </c>
      <c r="AI210" s="8">
        <v>168</v>
      </c>
      <c r="AJ210" s="8">
        <v>55</v>
      </c>
      <c r="AK210" s="41">
        <f t="shared" si="253"/>
        <v>0</v>
      </c>
      <c r="AL210" s="41">
        <f t="shared" si="254"/>
        <v>3</v>
      </c>
      <c r="AM210" s="8" t="s">
        <v>378</v>
      </c>
      <c r="AN210" s="37" t="str">
        <f t="shared" si="255"/>
        <v>1</v>
      </c>
      <c r="AO210" s="10" t="s">
        <v>380</v>
      </c>
      <c r="AP210" s="37" t="str">
        <f t="shared" si="256"/>
        <v>1</v>
      </c>
      <c r="AQ210" s="23">
        <v>211</v>
      </c>
      <c r="AR210" s="23">
        <v>224</v>
      </c>
      <c r="AS210" s="23">
        <v>169</v>
      </c>
      <c r="AT210" s="23">
        <v>473</v>
      </c>
      <c r="AU210" s="40">
        <f t="shared" si="257"/>
        <v>135</v>
      </c>
      <c r="AV210" s="37">
        <f t="shared" si="258"/>
        <v>0</v>
      </c>
      <c r="AW210" s="10" t="s">
        <v>381</v>
      </c>
      <c r="AX210" s="37" t="str">
        <f t="shared" si="259"/>
        <v>1</v>
      </c>
      <c r="AY210" s="8">
        <v>1153</v>
      </c>
      <c r="AZ210" s="8">
        <v>0</v>
      </c>
      <c r="BA210" s="8">
        <v>1101</v>
      </c>
      <c r="BB210" s="37">
        <f t="shared" si="260"/>
        <v>105</v>
      </c>
      <c r="BC210" s="37">
        <f t="shared" si="261"/>
        <v>3</v>
      </c>
      <c r="BD210" s="7" t="s">
        <v>381</v>
      </c>
      <c r="BE210" s="37" t="str">
        <f t="shared" si="262"/>
        <v>1</v>
      </c>
      <c r="BF210" s="8">
        <v>0</v>
      </c>
      <c r="BG210" s="8">
        <v>168</v>
      </c>
      <c r="BH210" s="37">
        <f t="shared" si="263"/>
        <v>0</v>
      </c>
      <c r="BI210" s="37">
        <f t="shared" si="264"/>
        <v>5</v>
      </c>
      <c r="BJ210" s="23">
        <v>0</v>
      </c>
      <c r="BK210" s="23">
        <v>1077</v>
      </c>
      <c r="BL210" s="1">
        <f t="shared" si="265"/>
        <v>0</v>
      </c>
      <c r="BM210" s="37">
        <f t="shared" si="266"/>
        <v>5</v>
      </c>
      <c r="BN210" s="23">
        <v>0</v>
      </c>
      <c r="BO210" s="23">
        <v>-152</v>
      </c>
      <c r="BP210" s="23">
        <v>99</v>
      </c>
      <c r="BQ210" s="23">
        <v>320</v>
      </c>
      <c r="BR210" s="23">
        <v>862</v>
      </c>
      <c r="BS210" s="37">
        <f t="shared" si="267"/>
        <v>0</v>
      </c>
      <c r="BT210" s="37">
        <f t="shared" si="268"/>
        <v>2</v>
      </c>
      <c r="BU210" s="10" t="s">
        <v>384</v>
      </c>
      <c r="BV210" s="50" t="str">
        <f t="shared" si="276"/>
        <v>1</v>
      </c>
      <c r="BW210" s="10" t="s">
        <v>384</v>
      </c>
      <c r="BX210" s="50" t="str">
        <f t="shared" si="269"/>
        <v>1</v>
      </c>
      <c r="BY210" s="10" t="s">
        <v>384</v>
      </c>
      <c r="BZ210" s="50" t="str">
        <f t="shared" si="270"/>
        <v>1</v>
      </c>
      <c r="CA210" s="10" t="s">
        <v>384</v>
      </c>
      <c r="CB210" s="50" t="str">
        <f t="shared" si="271"/>
        <v>1</v>
      </c>
      <c r="CC210" s="10" t="s">
        <v>385</v>
      </c>
      <c r="CD210" s="50" t="str">
        <f t="shared" si="272"/>
        <v>0</v>
      </c>
      <c r="CE210" s="10" t="s">
        <v>422</v>
      </c>
      <c r="CF210" s="50" t="str">
        <f t="shared" si="275"/>
        <v>1</v>
      </c>
      <c r="CG210" s="18">
        <f t="shared" si="274"/>
        <v>38</v>
      </c>
    </row>
    <row r="211" spans="1:86" s="44" customFormat="1" ht="34.15" customHeight="1" x14ac:dyDescent="0.2">
      <c r="A211" s="34">
        <v>207</v>
      </c>
      <c r="B211" s="43" t="s">
        <v>151</v>
      </c>
      <c r="C211" s="23">
        <v>1246</v>
      </c>
      <c r="D211" s="23">
        <v>0</v>
      </c>
      <c r="E211" s="23">
        <v>1287</v>
      </c>
      <c r="F211" s="23">
        <v>15</v>
      </c>
      <c r="G211" s="37">
        <f t="shared" si="240"/>
        <v>98</v>
      </c>
      <c r="H211" s="37">
        <f t="shared" si="241"/>
        <v>5</v>
      </c>
      <c r="I211" s="9" t="s">
        <v>378</v>
      </c>
      <c r="J211" s="50" t="str">
        <f t="shared" si="273"/>
        <v>1</v>
      </c>
      <c r="K211" s="23">
        <v>121</v>
      </c>
      <c r="L211" s="23">
        <v>300</v>
      </c>
      <c r="M211" s="37">
        <f t="shared" si="242"/>
        <v>148</v>
      </c>
      <c r="N211" s="37">
        <f t="shared" si="243"/>
        <v>0</v>
      </c>
      <c r="O211" s="8">
        <v>1261</v>
      </c>
      <c r="P211" s="8">
        <v>841</v>
      </c>
      <c r="Q211" s="39">
        <f t="shared" si="244"/>
        <v>50</v>
      </c>
      <c r="R211" s="37">
        <f t="shared" si="245"/>
        <v>0</v>
      </c>
      <c r="S211" s="8">
        <v>0</v>
      </c>
      <c r="T211" s="37">
        <f t="shared" si="246"/>
        <v>1</v>
      </c>
      <c r="U211" s="8" t="s">
        <v>380</v>
      </c>
      <c r="V211" s="37" t="str">
        <f t="shared" si="247"/>
        <v>1</v>
      </c>
      <c r="W211" s="8">
        <v>912</v>
      </c>
      <c r="X211" s="8">
        <v>1212</v>
      </c>
      <c r="Y211" s="37">
        <f t="shared" si="248"/>
        <v>75</v>
      </c>
      <c r="Z211" s="37">
        <f t="shared" si="249"/>
        <v>0</v>
      </c>
      <c r="AA211" s="8">
        <v>0</v>
      </c>
      <c r="AB211" s="8">
        <v>1237</v>
      </c>
      <c r="AC211" s="38">
        <f t="shared" si="250"/>
        <v>0</v>
      </c>
      <c r="AD211" s="37">
        <f t="shared" si="251"/>
        <v>2</v>
      </c>
      <c r="AE211" s="23">
        <v>0</v>
      </c>
      <c r="AF211" s="37">
        <f t="shared" si="252"/>
        <v>1</v>
      </c>
      <c r="AG211" s="8">
        <v>301</v>
      </c>
      <c r="AH211" s="8">
        <v>121</v>
      </c>
      <c r="AI211" s="8">
        <v>300</v>
      </c>
      <c r="AJ211" s="8">
        <v>121</v>
      </c>
      <c r="AK211" s="41">
        <f t="shared" si="253"/>
        <v>0</v>
      </c>
      <c r="AL211" s="41">
        <f t="shared" si="254"/>
        <v>3</v>
      </c>
      <c r="AM211" s="8" t="s">
        <v>378</v>
      </c>
      <c r="AN211" s="37" t="str">
        <f t="shared" si="255"/>
        <v>1</v>
      </c>
      <c r="AO211" s="10" t="s">
        <v>380</v>
      </c>
      <c r="AP211" s="37" t="str">
        <f t="shared" si="256"/>
        <v>1</v>
      </c>
      <c r="AQ211" s="23">
        <v>124</v>
      </c>
      <c r="AR211" s="23">
        <v>378</v>
      </c>
      <c r="AS211" s="23">
        <v>298</v>
      </c>
      <c r="AT211" s="23">
        <v>413</v>
      </c>
      <c r="AU211" s="40">
        <f t="shared" si="257"/>
        <v>55</v>
      </c>
      <c r="AV211" s="37">
        <f t="shared" si="258"/>
        <v>0</v>
      </c>
      <c r="AW211" s="10" t="s">
        <v>381</v>
      </c>
      <c r="AX211" s="37" t="str">
        <f t="shared" si="259"/>
        <v>1</v>
      </c>
      <c r="AY211" s="8">
        <v>1236</v>
      </c>
      <c r="AZ211" s="8">
        <v>1</v>
      </c>
      <c r="BA211" s="8">
        <v>1237</v>
      </c>
      <c r="BB211" s="37">
        <f t="shared" si="260"/>
        <v>100</v>
      </c>
      <c r="BC211" s="37">
        <f t="shared" si="261"/>
        <v>3</v>
      </c>
      <c r="BD211" s="7" t="s">
        <v>381</v>
      </c>
      <c r="BE211" s="37" t="str">
        <f t="shared" si="262"/>
        <v>1</v>
      </c>
      <c r="BF211" s="8">
        <v>0</v>
      </c>
      <c r="BG211" s="8">
        <v>300</v>
      </c>
      <c r="BH211" s="37">
        <f t="shared" si="263"/>
        <v>0</v>
      </c>
      <c r="BI211" s="37">
        <f t="shared" si="264"/>
        <v>5</v>
      </c>
      <c r="BJ211" s="23">
        <v>0</v>
      </c>
      <c r="BK211" s="23">
        <v>1213</v>
      </c>
      <c r="BL211" s="1">
        <f t="shared" si="265"/>
        <v>0</v>
      </c>
      <c r="BM211" s="37">
        <f t="shared" si="266"/>
        <v>5</v>
      </c>
      <c r="BN211" s="23">
        <v>0</v>
      </c>
      <c r="BO211" s="23">
        <v>32</v>
      </c>
      <c r="BP211" s="23">
        <v>192</v>
      </c>
      <c r="BQ211" s="23">
        <v>268</v>
      </c>
      <c r="BR211" s="23">
        <v>720</v>
      </c>
      <c r="BS211" s="37">
        <f t="shared" si="267"/>
        <v>0</v>
      </c>
      <c r="BT211" s="37">
        <f t="shared" si="268"/>
        <v>2</v>
      </c>
      <c r="BU211" s="10" t="s">
        <v>384</v>
      </c>
      <c r="BV211" s="50" t="str">
        <f t="shared" si="276"/>
        <v>1</v>
      </c>
      <c r="BW211" s="10" t="s">
        <v>384</v>
      </c>
      <c r="BX211" s="50" t="str">
        <f t="shared" si="269"/>
        <v>1</v>
      </c>
      <c r="BY211" s="10" t="s">
        <v>384</v>
      </c>
      <c r="BZ211" s="50" t="str">
        <f t="shared" si="270"/>
        <v>1</v>
      </c>
      <c r="CA211" s="10" t="s">
        <v>384</v>
      </c>
      <c r="CB211" s="50" t="str">
        <f t="shared" si="271"/>
        <v>1</v>
      </c>
      <c r="CC211" s="10" t="s">
        <v>385</v>
      </c>
      <c r="CD211" s="50" t="str">
        <f t="shared" si="272"/>
        <v>0</v>
      </c>
      <c r="CE211" s="10" t="s">
        <v>422</v>
      </c>
      <c r="CF211" s="50" t="str">
        <f t="shared" si="275"/>
        <v>1</v>
      </c>
      <c r="CG211" s="18">
        <f t="shared" si="274"/>
        <v>38</v>
      </c>
    </row>
    <row r="212" spans="1:86" s="45" customFormat="1" ht="34.15" customHeight="1" x14ac:dyDescent="0.2">
      <c r="A212" s="34">
        <v>208</v>
      </c>
      <c r="B212" s="43" t="s">
        <v>152</v>
      </c>
      <c r="C212" s="23">
        <v>1290</v>
      </c>
      <c r="D212" s="23">
        <v>0</v>
      </c>
      <c r="E212" s="23">
        <v>1331</v>
      </c>
      <c r="F212" s="23">
        <v>15</v>
      </c>
      <c r="G212" s="37">
        <f t="shared" si="240"/>
        <v>98</v>
      </c>
      <c r="H212" s="37">
        <f t="shared" si="241"/>
        <v>5</v>
      </c>
      <c r="I212" s="9" t="s">
        <v>378</v>
      </c>
      <c r="J212" s="50" t="str">
        <f t="shared" si="273"/>
        <v>1</v>
      </c>
      <c r="K212" s="23">
        <v>50</v>
      </c>
      <c r="L212" s="23">
        <v>157</v>
      </c>
      <c r="M212" s="37">
        <f t="shared" si="242"/>
        <v>214</v>
      </c>
      <c r="N212" s="37">
        <f t="shared" si="243"/>
        <v>0</v>
      </c>
      <c r="O212" s="8">
        <v>1305</v>
      </c>
      <c r="P212" s="8">
        <v>907</v>
      </c>
      <c r="Q212" s="39">
        <f t="shared" si="244"/>
        <v>44</v>
      </c>
      <c r="R212" s="37">
        <f t="shared" si="245"/>
        <v>0</v>
      </c>
      <c r="S212" s="8">
        <v>0</v>
      </c>
      <c r="T212" s="37">
        <f t="shared" si="246"/>
        <v>1</v>
      </c>
      <c r="U212" s="8" t="s">
        <v>380</v>
      </c>
      <c r="V212" s="37" t="str">
        <f t="shared" si="247"/>
        <v>1</v>
      </c>
      <c r="W212" s="8">
        <v>1048</v>
      </c>
      <c r="X212" s="8">
        <v>1205</v>
      </c>
      <c r="Y212" s="37">
        <f t="shared" si="248"/>
        <v>87</v>
      </c>
      <c r="Z212" s="37">
        <f t="shared" si="249"/>
        <v>0</v>
      </c>
      <c r="AA212" s="8">
        <v>0</v>
      </c>
      <c r="AB212" s="8">
        <v>1204</v>
      </c>
      <c r="AC212" s="38">
        <f t="shared" si="250"/>
        <v>0</v>
      </c>
      <c r="AD212" s="37">
        <f t="shared" si="251"/>
        <v>2</v>
      </c>
      <c r="AE212" s="23">
        <v>0</v>
      </c>
      <c r="AF212" s="37">
        <f t="shared" si="252"/>
        <v>1</v>
      </c>
      <c r="AG212" s="8">
        <v>117</v>
      </c>
      <c r="AH212" s="8">
        <v>50</v>
      </c>
      <c r="AI212" s="8">
        <v>157</v>
      </c>
      <c r="AJ212" s="8">
        <v>50</v>
      </c>
      <c r="AK212" s="41">
        <f t="shared" si="253"/>
        <v>0</v>
      </c>
      <c r="AL212" s="41">
        <f t="shared" si="254"/>
        <v>3</v>
      </c>
      <c r="AM212" s="8" t="s">
        <v>378</v>
      </c>
      <c r="AN212" s="37" t="str">
        <f t="shared" si="255"/>
        <v>1</v>
      </c>
      <c r="AO212" s="10" t="s">
        <v>380</v>
      </c>
      <c r="AP212" s="37" t="str">
        <f t="shared" si="256"/>
        <v>1</v>
      </c>
      <c r="AQ212" s="23">
        <v>223</v>
      </c>
      <c r="AR212" s="23">
        <v>326</v>
      </c>
      <c r="AS212" s="23">
        <v>266</v>
      </c>
      <c r="AT212" s="23">
        <v>350</v>
      </c>
      <c r="AU212" s="40">
        <f t="shared" si="257"/>
        <v>29</v>
      </c>
      <c r="AV212" s="37">
        <f t="shared" si="258"/>
        <v>3</v>
      </c>
      <c r="AW212" s="10" t="s">
        <v>381</v>
      </c>
      <c r="AX212" s="37" t="str">
        <f t="shared" si="259"/>
        <v>1</v>
      </c>
      <c r="AY212" s="8">
        <v>1244</v>
      </c>
      <c r="AZ212" s="8">
        <v>0</v>
      </c>
      <c r="BA212" s="8">
        <v>1204</v>
      </c>
      <c r="BB212" s="37">
        <f t="shared" si="260"/>
        <v>103</v>
      </c>
      <c r="BC212" s="37">
        <f t="shared" si="261"/>
        <v>3</v>
      </c>
      <c r="BD212" s="7" t="s">
        <v>381</v>
      </c>
      <c r="BE212" s="37" t="str">
        <f t="shared" si="262"/>
        <v>1</v>
      </c>
      <c r="BF212" s="8">
        <v>0</v>
      </c>
      <c r="BG212" s="8">
        <v>157</v>
      </c>
      <c r="BH212" s="37">
        <f t="shared" si="263"/>
        <v>0</v>
      </c>
      <c r="BI212" s="37">
        <f t="shared" si="264"/>
        <v>5</v>
      </c>
      <c r="BJ212" s="23">
        <v>0</v>
      </c>
      <c r="BK212" s="23">
        <v>1165</v>
      </c>
      <c r="BL212" s="1">
        <f t="shared" si="265"/>
        <v>0</v>
      </c>
      <c r="BM212" s="37">
        <f t="shared" si="266"/>
        <v>5</v>
      </c>
      <c r="BN212" s="23">
        <v>0</v>
      </c>
      <c r="BO212" s="23">
        <v>4</v>
      </c>
      <c r="BP212" s="23">
        <v>131</v>
      </c>
      <c r="BQ212" s="23">
        <v>153</v>
      </c>
      <c r="BR212" s="23">
        <v>917</v>
      </c>
      <c r="BS212" s="37">
        <f t="shared" si="267"/>
        <v>0</v>
      </c>
      <c r="BT212" s="37">
        <f t="shared" si="268"/>
        <v>2</v>
      </c>
      <c r="BU212" s="10" t="s">
        <v>384</v>
      </c>
      <c r="BV212" s="50" t="str">
        <f t="shared" si="276"/>
        <v>1</v>
      </c>
      <c r="BW212" s="10" t="s">
        <v>384</v>
      </c>
      <c r="BX212" s="50" t="str">
        <f t="shared" si="269"/>
        <v>1</v>
      </c>
      <c r="BY212" s="10" t="s">
        <v>384</v>
      </c>
      <c r="BZ212" s="50" t="str">
        <f t="shared" si="270"/>
        <v>1</v>
      </c>
      <c r="CA212" s="10" t="s">
        <v>384</v>
      </c>
      <c r="CB212" s="50" t="str">
        <f t="shared" si="271"/>
        <v>1</v>
      </c>
      <c r="CC212" s="10" t="s">
        <v>385</v>
      </c>
      <c r="CD212" s="50" t="str">
        <f t="shared" si="272"/>
        <v>0</v>
      </c>
      <c r="CE212" s="10" t="s">
        <v>422</v>
      </c>
      <c r="CF212" s="50" t="str">
        <f t="shared" si="275"/>
        <v>1</v>
      </c>
      <c r="CG212" s="18">
        <f t="shared" si="274"/>
        <v>41</v>
      </c>
    </row>
    <row r="213" spans="1:86" s="45" customFormat="1" ht="34.15" customHeight="1" x14ac:dyDescent="0.2">
      <c r="A213" s="34">
        <v>209</v>
      </c>
      <c r="B213" s="43" t="s">
        <v>153</v>
      </c>
      <c r="C213" s="23">
        <v>1463</v>
      </c>
      <c r="D213" s="23">
        <v>0</v>
      </c>
      <c r="E213" s="23">
        <v>1504</v>
      </c>
      <c r="F213" s="23">
        <v>15</v>
      </c>
      <c r="G213" s="37">
        <f t="shared" si="240"/>
        <v>98</v>
      </c>
      <c r="H213" s="37">
        <f t="shared" si="241"/>
        <v>5</v>
      </c>
      <c r="I213" s="9" t="s">
        <v>378</v>
      </c>
      <c r="J213" s="50" t="str">
        <f t="shared" si="273"/>
        <v>1</v>
      </c>
      <c r="K213" s="23">
        <v>169</v>
      </c>
      <c r="L213" s="23">
        <v>679</v>
      </c>
      <c r="M213" s="37">
        <f t="shared" si="242"/>
        <v>302</v>
      </c>
      <c r="N213" s="37">
        <f t="shared" si="243"/>
        <v>0</v>
      </c>
      <c r="O213" s="8">
        <v>1478</v>
      </c>
      <c r="P213" s="8">
        <v>880</v>
      </c>
      <c r="Q213" s="39">
        <f t="shared" si="244"/>
        <v>68</v>
      </c>
      <c r="R213" s="37">
        <f t="shared" si="245"/>
        <v>0</v>
      </c>
      <c r="S213" s="8">
        <v>0</v>
      </c>
      <c r="T213" s="37">
        <f t="shared" si="246"/>
        <v>1</v>
      </c>
      <c r="U213" s="8" t="s">
        <v>380</v>
      </c>
      <c r="V213" s="37" t="str">
        <f t="shared" si="247"/>
        <v>1</v>
      </c>
      <c r="W213" s="8">
        <v>849</v>
      </c>
      <c r="X213" s="8">
        <v>1528</v>
      </c>
      <c r="Y213" s="37">
        <f t="shared" si="248"/>
        <v>56</v>
      </c>
      <c r="Z213" s="37">
        <f t="shared" si="249"/>
        <v>0</v>
      </c>
      <c r="AA213" s="8">
        <v>0</v>
      </c>
      <c r="AB213" s="8">
        <v>1487</v>
      </c>
      <c r="AC213" s="38">
        <f t="shared" si="250"/>
        <v>0</v>
      </c>
      <c r="AD213" s="37">
        <f t="shared" si="251"/>
        <v>2</v>
      </c>
      <c r="AE213" s="23">
        <v>0</v>
      </c>
      <c r="AF213" s="37">
        <f t="shared" si="252"/>
        <v>1</v>
      </c>
      <c r="AG213" s="8">
        <v>613</v>
      </c>
      <c r="AH213" s="8">
        <v>169</v>
      </c>
      <c r="AI213" s="8">
        <v>679</v>
      </c>
      <c r="AJ213" s="8">
        <v>169</v>
      </c>
      <c r="AK213" s="41">
        <f t="shared" si="253"/>
        <v>0</v>
      </c>
      <c r="AL213" s="41">
        <f t="shared" si="254"/>
        <v>3</v>
      </c>
      <c r="AM213" s="8" t="s">
        <v>378</v>
      </c>
      <c r="AN213" s="37" t="str">
        <f t="shared" si="255"/>
        <v>1</v>
      </c>
      <c r="AO213" s="10" t="s">
        <v>380</v>
      </c>
      <c r="AP213" s="37" t="str">
        <f t="shared" si="256"/>
        <v>1</v>
      </c>
      <c r="AQ213" s="23">
        <v>323</v>
      </c>
      <c r="AR213" s="23">
        <v>294</v>
      </c>
      <c r="AS213" s="23">
        <v>253</v>
      </c>
      <c r="AT213" s="23">
        <v>593</v>
      </c>
      <c r="AU213" s="40">
        <f t="shared" si="257"/>
        <v>104</v>
      </c>
      <c r="AV213" s="37">
        <f t="shared" si="258"/>
        <v>0</v>
      </c>
      <c r="AW213" s="10" t="s">
        <v>381</v>
      </c>
      <c r="AX213" s="37" t="str">
        <f t="shared" si="259"/>
        <v>1</v>
      </c>
      <c r="AY213" s="8">
        <v>1552</v>
      </c>
      <c r="AZ213" s="8">
        <v>0</v>
      </c>
      <c r="BA213" s="8">
        <v>1487</v>
      </c>
      <c r="BB213" s="37">
        <f t="shared" si="260"/>
        <v>104</v>
      </c>
      <c r="BC213" s="37">
        <f t="shared" si="261"/>
        <v>3</v>
      </c>
      <c r="BD213" s="7" t="s">
        <v>381</v>
      </c>
      <c r="BE213" s="37" t="str">
        <f t="shared" si="262"/>
        <v>1</v>
      </c>
      <c r="BF213" s="8">
        <v>0</v>
      </c>
      <c r="BG213" s="8">
        <v>679</v>
      </c>
      <c r="BH213" s="37">
        <f t="shared" si="263"/>
        <v>0</v>
      </c>
      <c r="BI213" s="37">
        <f t="shared" si="264"/>
        <v>5</v>
      </c>
      <c r="BJ213" s="23">
        <v>0</v>
      </c>
      <c r="BK213" s="23">
        <v>1463</v>
      </c>
      <c r="BL213" s="1">
        <f t="shared" si="265"/>
        <v>0</v>
      </c>
      <c r="BM213" s="37">
        <f t="shared" si="266"/>
        <v>5</v>
      </c>
      <c r="BN213" s="23">
        <v>0</v>
      </c>
      <c r="BO213" s="23">
        <v>340</v>
      </c>
      <c r="BP213" s="23">
        <v>138</v>
      </c>
      <c r="BQ213" s="23">
        <v>339</v>
      </c>
      <c r="BR213" s="23">
        <v>711</v>
      </c>
      <c r="BS213" s="37">
        <f t="shared" si="267"/>
        <v>0</v>
      </c>
      <c r="BT213" s="37">
        <f t="shared" si="268"/>
        <v>2</v>
      </c>
      <c r="BU213" s="10" t="s">
        <v>384</v>
      </c>
      <c r="BV213" s="50" t="str">
        <f t="shared" si="276"/>
        <v>1</v>
      </c>
      <c r="BW213" s="10" t="s">
        <v>384</v>
      </c>
      <c r="BX213" s="50" t="str">
        <f t="shared" si="269"/>
        <v>1</v>
      </c>
      <c r="BY213" s="10" t="s">
        <v>384</v>
      </c>
      <c r="BZ213" s="50" t="str">
        <f t="shared" si="270"/>
        <v>1</v>
      </c>
      <c r="CA213" s="10" t="s">
        <v>384</v>
      </c>
      <c r="CB213" s="50" t="str">
        <f t="shared" si="271"/>
        <v>1</v>
      </c>
      <c r="CC213" s="10" t="s">
        <v>385</v>
      </c>
      <c r="CD213" s="50" t="str">
        <f t="shared" si="272"/>
        <v>0</v>
      </c>
      <c r="CE213" s="10" t="s">
        <v>422</v>
      </c>
      <c r="CF213" s="50" t="str">
        <f t="shared" si="275"/>
        <v>1</v>
      </c>
      <c r="CG213" s="18">
        <f t="shared" si="274"/>
        <v>38</v>
      </c>
    </row>
    <row r="214" spans="1:86" s="45" customFormat="1" ht="34.15" customHeight="1" x14ac:dyDescent="0.2">
      <c r="A214" s="34">
        <v>210</v>
      </c>
      <c r="B214" s="43" t="s">
        <v>154</v>
      </c>
      <c r="C214" s="23">
        <v>1701</v>
      </c>
      <c r="D214" s="23">
        <v>0</v>
      </c>
      <c r="E214" s="23">
        <v>1742</v>
      </c>
      <c r="F214" s="23">
        <v>15</v>
      </c>
      <c r="G214" s="37">
        <f t="shared" si="240"/>
        <v>98</v>
      </c>
      <c r="H214" s="37">
        <f t="shared" si="241"/>
        <v>5</v>
      </c>
      <c r="I214" s="9" t="s">
        <v>378</v>
      </c>
      <c r="J214" s="50" t="str">
        <f t="shared" si="273"/>
        <v>1</v>
      </c>
      <c r="K214" s="23">
        <v>414</v>
      </c>
      <c r="L214" s="23">
        <v>932</v>
      </c>
      <c r="M214" s="37">
        <f t="shared" si="242"/>
        <v>125</v>
      </c>
      <c r="N214" s="37">
        <f t="shared" si="243"/>
        <v>0</v>
      </c>
      <c r="O214" s="8">
        <v>1716</v>
      </c>
      <c r="P214" s="8">
        <v>991</v>
      </c>
      <c r="Q214" s="39">
        <f t="shared" si="244"/>
        <v>73</v>
      </c>
      <c r="R214" s="37">
        <f t="shared" si="245"/>
        <v>0</v>
      </c>
      <c r="S214" s="8">
        <v>0</v>
      </c>
      <c r="T214" s="37">
        <f t="shared" si="246"/>
        <v>1</v>
      </c>
      <c r="U214" s="8" t="s">
        <v>380</v>
      </c>
      <c r="V214" s="37" t="str">
        <f t="shared" si="247"/>
        <v>1</v>
      </c>
      <c r="W214" s="8">
        <v>782</v>
      </c>
      <c r="X214" s="8">
        <v>1714</v>
      </c>
      <c r="Y214" s="37">
        <f t="shared" si="248"/>
        <v>46</v>
      </c>
      <c r="Z214" s="37">
        <f t="shared" si="249"/>
        <v>1</v>
      </c>
      <c r="AA214" s="8">
        <v>0</v>
      </c>
      <c r="AB214" s="8">
        <v>1687</v>
      </c>
      <c r="AC214" s="38">
        <f t="shared" si="250"/>
        <v>0</v>
      </c>
      <c r="AD214" s="37">
        <f t="shared" si="251"/>
        <v>2</v>
      </c>
      <c r="AE214" s="23">
        <v>0</v>
      </c>
      <c r="AF214" s="37">
        <f t="shared" si="252"/>
        <v>1</v>
      </c>
      <c r="AG214" s="8">
        <v>879</v>
      </c>
      <c r="AH214" s="8">
        <v>414</v>
      </c>
      <c r="AI214" s="8">
        <v>932</v>
      </c>
      <c r="AJ214" s="8">
        <v>414</v>
      </c>
      <c r="AK214" s="41">
        <f t="shared" si="253"/>
        <v>0</v>
      </c>
      <c r="AL214" s="41">
        <f t="shared" si="254"/>
        <v>3</v>
      </c>
      <c r="AM214" s="8" t="s">
        <v>378</v>
      </c>
      <c r="AN214" s="37" t="str">
        <f t="shared" si="255"/>
        <v>1</v>
      </c>
      <c r="AO214" s="10" t="s">
        <v>380</v>
      </c>
      <c r="AP214" s="37" t="str">
        <f t="shared" si="256"/>
        <v>1</v>
      </c>
      <c r="AQ214" s="23">
        <v>280</v>
      </c>
      <c r="AR214" s="23">
        <v>471</v>
      </c>
      <c r="AS214" s="23">
        <v>318</v>
      </c>
      <c r="AT214" s="23">
        <v>591</v>
      </c>
      <c r="AU214" s="40">
        <f t="shared" si="257"/>
        <v>66</v>
      </c>
      <c r="AV214" s="37">
        <f t="shared" si="258"/>
        <v>0</v>
      </c>
      <c r="AW214" s="10" t="s">
        <v>381</v>
      </c>
      <c r="AX214" s="37" t="str">
        <f t="shared" si="259"/>
        <v>1</v>
      </c>
      <c r="AY214" s="8">
        <v>1741</v>
      </c>
      <c r="AZ214" s="8">
        <v>0</v>
      </c>
      <c r="BA214" s="8">
        <v>1687</v>
      </c>
      <c r="BB214" s="37">
        <f t="shared" si="260"/>
        <v>103</v>
      </c>
      <c r="BC214" s="37">
        <f t="shared" si="261"/>
        <v>3</v>
      </c>
      <c r="BD214" s="7" t="s">
        <v>381</v>
      </c>
      <c r="BE214" s="37" t="str">
        <f t="shared" si="262"/>
        <v>1</v>
      </c>
      <c r="BF214" s="8">
        <v>0</v>
      </c>
      <c r="BG214" s="8">
        <v>932</v>
      </c>
      <c r="BH214" s="37">
        <f t="shared" si="263"/>
        <v>0</v>
      </c>
      <c r="BI214" s="37">
        <f t="shared" si="264"/>
        <v>5</v>
      </c>
      <c r="BJ214" s="23">
        <v>0</v>
      </c>
      <c r="BK214" s="23">
        <v>1660</v>
      </c>
      <c r="BL214" s="1">
        <f t="shared" si="265"/>
        <v>0</v>
      </c>
      <c r="BM214" s="37">
        <f t="shared" si="266"/>
        <v>5</v>
      </c>
      <c r="BN214" s="23">
        <v>0</v>
      </c>
      <c r="BO214" s="23">
        <v>260</v>
      </c>
      <c r="BP214" s="23">
        <v>205</v>
      </c>
      <c r="BQ214" s="23">
        <v>672</v>
      </c>
      <c r="BR214" s="23">
        <v>577</v>
      </c>
      <c r="BS214" s="37">
        <f t="shared" si="267"/>
        <v>0</v>
      </c>
      <c r="BT214" s="37">
        <f t="shared" si="268"/>
        <v>2</v>
      </c>
      <c r="BU214" s="10" t="s">
        <v>384</v>
      </c>
      <c r="BV214" s="50" t="str">
        <f t="shared" si="276"/>
        <v>1</v>
      </c>
      <c r="BW214" s="10" t="s">
        <v>384</v>
      </c>
      <c r="BX214" s="50" t="str">
        <f t="shared" si="269"/>
        <v>1</v>
      </c>
      <c r="BY214" s="10" t="s">
        <v>384</v>
      </c>
      <c r="BZ214" s="50" t="str">
        <f t="shared" si="270"/>
        <v>1</v>
      </c>
      <c r="CA214" s="10" t="s">
        <v>384</v>
      </c>
      <c r="CB214" s="50" t="str">
        <f t="shared" si="271"/>
        <v>1</v>
      </c>
      <c r="CC214" s="10" t="s">
        <v>385</v>
      </c>
      <c r="CD214" s="50" t="str">
        <f t="shared" si="272"/>
        <v>0</v>
      </c>
      <c r="CE214" s="10" t="s">
        <v>422</v>
      </c>
      <c r="CF214" s="50" t="str">
        <f t="shared" si="275"/>
        <v>1</v>
      </c>
      <c r="CG214" s="18">
        <f t="shared" si="274"/>
        <v>39</v>
      </c>
    </row>
    <row r="215" spans="1:86" s="44" customFormat="1" ht="34.15" customHeight="1" x14ac:dyDescent="0.2">
      <c r="A215" s="34">
        <v>211</v>
      </c>
      <c r="B215" s="43" t="s">
        <v>146</v>
      </c>
      <c r="C215" s="23">
        <v>1400</v>
      </c>
      <c r="D215" s="23">
        <v>0</v>
      </c>
      <c r="E215" s="23">
        <v>1441</v>
      </c>
      <c r="F215" s="23">
        <v>15</v>
      </c>
      <c r="G215" s="37">
        <f t="shared" si="240"/>
        <v>98</v>
      </c>
      <c r="H215" s="37">
        <f t="shared" si="241"/>
        <v>5</v>
      </c>
      <c r="I215" s="9" t="s">
        <v>378</v>
      </c>
      <c r="J215" s="50" t="str">
        <f t="shared" si="273"/>
        <v>1</v>
      </c>
      <c r="K215" s="23">
        <v>165</v>
      </c>
      <c r="L215" s="23">
        <v>374</v>
      </c>
      <c r="M215" s="37">
        <f t="shared" si="242"/>
        <v>127</v>
      </c>
      <c r="N215" s="37">
        <f t="shared" si="243"/>
        <v>0</v>
      </c>
      <c r="O215" s="8">
        <v>1415</v>
      </c>
      <c r="P215" s="8">
        <v>968</v>
      </c>
      <c r="Q215" s="39">
        <f t="shared" si="244"/>
        <v>46</v>
      </c>
      <c r="R215" s="37">
        <f t="shared" si="245"/>
        <v>0</v>
      </c>
      <c r="S215" s="8">
        <v>0</v>
      </c>
      <c r="T215" s="37">
        <f t="shared" si="246"/>
        <v>1</v>
      </c>
      <c r="U215" s="8" t="s">
        <v>380</v>
      </c>
      <c r="V215" s="37" t="str">
        <f t="shared" si="247"/>
        <v>1</v>
      </c>
      <c r="W215" s="8">
        <v>1006</v>
      </c>
      <c r="X215" s="8">
        <v>1380</v>
      </c>
      <c r="Y215" s="37">
        <f t="shared" si="248"/>
        <v>73</v>
      </c>
      <c r="Z215" s="37">
        <f t="shared" si="249"/>
        <v>0</v>
      </c>
      <c r="AA215" s="8">
        <v>0</v>
      </c>
      <c r="AB215" s="8">
        <v>1489</v>
      </c>
      <c r="AC215" s="38">
        <f t="shared" si="250"/>
        <v>0</v>
      </c>
      <c r="AD215" s="37">
        <f t="shared" si="251"/>
        <v>2</v>
      </c>
      <c r="AE215" s="23">
        <v>0</v>
      </c>
      <c r="AF215" s="37">
        <f t="shared" si="252"/>
        <v>1</v>
      </c>
      <c r="AG215" s="8">
        <v>459</v>
      </c>
      <c r="AH215" s="8">
        <v>165</v>
      </c>
      <c r="AI215" s="8">
        <v>374</v>
      </c>
      <c r="AJ215" s="8">
        <v>165</v>
      </c>
      <c r="AK215" s="41">
        <f t="shared" si="253"/>
        <v>19</v>
      </c>
      <c r="AL215" s="41">
        <f t="shared" si="254"/>
        <v>0</v>
      </c>
      <c r="AM215" s="8" t="s">
        <v>378</v>
      </c>
      <c r="AN215" s="37" t="str">
        <f t="shared" si="255"/>
        <v>1</v>
      </c>
      <c r="AO215" s="10" t="s">
        <v>380</v>
      </c>
      <c r="AP215" s="37" t="str">
        <f t="shared" si="256"/>
        <v>1</v>
      </c>
      <c r="AQ215" s="23">
        <v>377</v>
      </c>
      <c r="AR215" s="23">
        <v>231</v>
      </c>
      <c r="AS215" s="23">
        <v>184</v>
      </c>
      <c r="AT215" s="23">
        <v>672</v>
      </c>
      <c r="AU215" s="40">
        <f t="shared" si="257"/>
        <v>155</v>
      </c>
      <c r="AV215" s="37">
        <f t="shared" si="258"/>
        <v>0</v>
      </c>
      <c r="AW215" s="10" t="s">
        <v>381</v>
      </c>
      <c r="AX215" s="37" t="str">
        <f t="shared" si="259"/>
        <v>1</v>
      </c>
      <c r="AY215" s="8">
        <v>1403</v>
      </c>
      <c r="AZ215" s="8">
        <v>85</v>
      </c>
      <c r="BA215" s="8">
        <v>1488</v>
      </c>
      <c r="BB215" s="37">
        <f t="shared" si="260"/>
        <v>100</v>
      </c>
      <c r="BC215" s="37">
        <f t="shared" si="261"/>
        <v>3</v>
      </c>
      <c r="BD215" s="7" t="s">
        <v>381</v>
      </c>
      <c r="BE215" s="37" t="str">
        <f t="shared" si="262"/>
        <v>1</v>
      </c>
      <c r="BF215" s="8">
        <v>0</v>
      </c>
      <c r="BG215" s="8">
        <v>374</v>
      </c>
      <c r="BH215" s="37">
        <f t="shared" si="263"/>
        <v>0</v>
      </c>
      <c r="BI215" s="37">
        <f t="shared" si="264"/>
        <v>5</v>
      </c>
      <c r="BJ215" s="23">
        <v>0</v>
      </c>
      <c r="BK215" s="23">
        <v>1464</v>
      </c>
      <c r="BL215" s="1">
        <f t="shared" si="265"/>
        <v>0</v>
      </c>
      <c r="BM215" s="37">
        <f t="shared" si="266"/>
        <v>5</v>
      </c>
      <c r="BN215" s="23">
        <v>0</v>
      </c>
      <c r="BO215" s="23">
        <v>-64</v>
      </c>
      <c r="BP215" s="23">
        <v>203</v>
      </c>
      <c r="BQ215" s="23">
        <v>438</v>
      </c>
      <c r="BR215" s="23">
        <v>803</v>
      </c>
      <c r="BS215" s="37">
        <f t="shared" si="267"/>
        <v>0</v>
      </c>
      <c r="BT215" s="37">
        <f t="shared" si="268"/>
        <v>2</v>
      </c>
      <c r="BU215" s="10" t="s">
        <v>384</v>
      </c>
      <c r="BV215" s="50" t="str">
        <f t="shared" si="276"/>
        <v>1</v>
      </c>
      <c r="BW215" s="10" t="s">
        <v>384</v>
      </c>
      <c r="BX215" s="50" t="str">
        <f t="shared" si="269"/>
        <v>1</v>
      </c>
      <c r="BY215" s="10" t="s">
        <v>384</v>
      </c>
      <c r="BZ215" s="50" t="str">
        <f t="shared" si="270"/>
        <v>1</v>
      </c>
      <c r="CA215" s="10" t="s">
        <v>384</v>
      </c>
      <c r="CB215" s="50" t="str">
        <f t="shared" si="271"/>
        <v>1</v>
      </c>
      <c r="CC215" s="10" t="s">
        <v>385</v>
      </c>
      <c r="CD215" s="50" t="str">
        <f t="shared" si="272"/>
        <v>0</v>
      </c>
      <c r="CE215" s="10" t="s">
        <v>422</v>
      </c>
      <c r="CF215" s="50" t="str">
        <f t="shared" si="275"/>
        <v>1</v>
      </c>
      <c r="CG215" s="18">
        <f t="shared" si="274"/>
        <v>35</v>
      </c>
    </row>
    <row r="216" spans="1:86" s="44" customFormat="1" ht="34.15" customHeight="1" x14ac:dyDescent="0.2">
      <c r="A216" s="34">
        <v>212</v>
      </c>
      <c r="B216" s="43" t="s">
        <v>147</v>
      </c>
      <c r="C216" s="23">
        <v>1410</v>
      </c>
      <c r="D216" s="23">
        <v>0</v>
      </c>
      <c r="E216" s="23">
        <v>1451</v>
      </c>
      <c r="F216" s="23">
        <v>15</v>
      </c>
      <c r="G216" s="37">
        <f t="shared" si="240"/>
        <v>98</v>
      </c>
      <c r="H216" s="37">
        <f t="shared" si="241"/>
        <v>5</v>
      </c>
      <c r="I216" s="9" t="s">
        <v>378</v>
      </c>
      <c r="J216" s="50" t="str">
        <f t="shared" si="273"/>
        <v>1</v>
      </c>
      <c r="K216" s="23">
        <v>148</v>
      </c>
      <c r="L216" s="23">
        <v>398</v>
      </c>
      <c r="M216" s="37">
        <f t="shared" si="242"/>
        <v>169</v>
      </c>
      <c r="N216" s="37">
        <f t="shared" si="243"/>
        <v>0</v>
      </c>
      <c r="O216" s="8">
        <v>1425</v>
      </c>
      <c r="P216" s="8">
        <v>1061</v>
      </c>
      <c r="Q216" s="39">
        <f t="shared" si="244"/>
        <v>34</v>
      </c>
      <c r="R216" s="37">
        <f t="shared" si="245"/>
        <v>0</v>
      </c>
      <c r="S216" s="8">
        <v>0</v>
      </c>
      <c r="T216" s="37">
        <f t="shared" si="246"/>
        <v>1</v>
      </c>
      <c r="U216" s="8" t="s">
        <v>380</v>
      </c>
      <c r="V216" s="37" t="str">
        <f t="shared" si="247"/>
        <v>1</v>
      </c>
      <c r="W216" s="8">
        <v>1191</v>
      </c>
      <c r="X216" s="8">
        <v>1589</v>
      </c>
      <c r="Y216" s="37">
        <f t="shared" si="248"/>
        <v>75</v>
      </c>
      <c r="Z216" s="37">
        <f t="shared" si="249"/>
        <v>0</v>
      </c>
      <c r="AA216" s="8">
        <v>0</v>
      </c>
      <c r="AB216" s="8">
        <v>1613</v>
      </c>
      <c r="AC216" s="38">
        <f t="shared" si="250"/>
        <v>0</v>
      </c>
      <c r="AD216" s="37">
        <f t="shared" si="251"/>
        <v>2</v>
      </c>
      <c r="AE216" s="23">
        <v>0</v>
      </c>
      <c r="AF216" s="37">
        <f t="shared" si="252"/>
        <v>1</v>
      </c>
      <c r="AG216" s="8">
        <v>398</v>
      </c>
      <c r="AH216" s="8">
        <v>148</v>
      </c>
      <c r="AI216" s="8">
        <v>398</v>
      </c>
      <c r="AJ216" s="8">
        <v>148</v>
      </c>
      <c r="AK216" s="41">
        <f t="shared" si="253"/>
        <v>0</v>
      </c>
      <c r="AL216" s="41">
        <f t="shared" si="254"/>
        <v>3</v>
      </c>
      <c r="AM216" s="8" t="s">
        <v>378</v>
      </c>
      <c r="AN216" s="37" t="str">
        <f t="shared" si="255"/>
        <v>1</v>
      </c>
      <c r="AO216" s="10" t="s">
        <v>380</v>
      </c>
      <c r="AP216" s="37" t="str">
        <f t="shared" si="256"/>
        <v>1</v>
      </c>
      <c r="AQ216" s="23">
        <v>456</v>
      </c>
      <c r="AR216" s="23">
        <v>170</v>
      </c>
      <c r="AS216" s="23">
        <v>254</v>
      </c>
      <c r="AT216" s="23">
        <v>709</v>
      </c>
      <c r="AU216" s="40">
        <f t="shared" si="257"/>
        <v>142</v>
      </c>
      <c r="AV216" s="37">
        <f t="shared" si="258"/>
        <v>0</v>
      </c>
      <c r="AW216" s="10" t="s">
        <v>381</v>
      </c>
      <c r="AX216" s="37" t="str">
        <f t="shared" si="259"/>
        <v>1</v>
      </c>
      <c r="AY216" s="8">
        <v>1613</v>
      </c>
      <c r="AZ216" s="8">
        <v>0</v>
      </c>
      <c r="BA216" s="8">
        <v>1613</v>
      </c>
      <c r="BB216" s="37">
        <f t="shared" si="260"/>
        <v>100</v>
      </c>
      <c r="BC216" s="37">
        <f t="shared" si="261"/>
        <v>3</v>
      </c>
      <c r="BD216" s="7" t="s">
        <v>381</v>
      </c>
      <c r="BE216" s="37" t="str">
        <f t="shared" si="262"/>
        <v>1</v>
      </c>
      <c r="BF216" s="8">
        <v>0</v>
      </c>
      <c r="BG216" s="8">
        <v>398</v>
      </c>
      <c r="BH216" s="37">
        <f t="shared" si="263"/>
        <v>0</v>
      </c>
      <c r="BI216" s="37">
        <f t="shared" si="264"/>
        <v>5</v>
      </c>
      <c r="BJ216" s="23">
        <v>0</v>
      </c>
      <c r="BK216" s="23">
        <v>1589</v>
      </c>
      <c r="BL216" s="1">
        <f t="shared" si="265"/>
        <v>0</v>
      </c>
      <c r="BM216" s="37">
        <f t="shared" si="266"/>
        <v>5</v>
      </c>
      <c r="BN216" s="23">
        <v>0</v>
      </c>
      <c r="BO216" s="23">
        <v>88</v>
      </c>
      <c r="BP216" s="23">
        <v>278</v>
      </c>
      <c r="BQ216" s="23">
        <v>310</v>
      </c>
      <c r="BR216" s="23">
        <v>913</v>
      </c>
      <c r="BS216" s="37">
        <f t="shared" si="267"/>
        <v>0</v>
      </c>
      <c r="BT216" s="37">
        <f t="shared" si="268"/>
        <v>2</v>
      </c>
      <c r="BU216" s="10" t="s">
        <v>384</v>
      </c>
      <c r="BV216" s="50" t="str">
        <f t="shared" si="276"/>
        <v>1</v>
      </c>
      <c r="BW216" s="10" t="s">
        <v>384</v>
      </c>
      <c r="BX216" s="50" t="str">
        <f t="shared" si="269"/>
        <v>1</v>
      </c>
      <c r="BY216" s="10" t="s">
        <v>384</v>
      </c>
      <c r="BZ216" s="50" t="str">
        <f t="shared" si="270"/>
        <v>1</v>
      </c>
      <c r="CA216" s="10" t="s">
        <v>384</v>
      </c>
      <c r="CB216" s="50" t="str">
        <f t="shared" si="271"/>
        <v>1</v>
      </c>
      <c r="CC216" s="10" t="s">
        <v>385</v>
      </c>
      <c r="CD216" s="50" t="str">
        <f t="shared" si="272"/>
        <v>0</v>
      </c>
      <c r="CE216" s="10" t="s">
        <v>422</v>
      </c>
      <c r="CF216" s="50" t="str">
        <f t="shared" si="275"/>
        <v>1</v>
      </c>
      <c r="CG216" s="18">
        <f t="shared" si="274"/>
        <v>38</v>
      </c>
    </row>
    <row r="217" spans="1:86" s="44" customFormat="1" ht="34.15" customHeight="1" x14ac:dyDescent="0.2">
      <c r="A217" s="34">
        <v>213</v>
      </c>
      <c r="B217" s="43" t="s">
        <v>148</v>
      </c>
      <c r="C217" s="23">
        <v>1865</v>
      </c>
      <c r="D217" s="23">
        <v>0</v>
      </c>
      <c r="E217" s="23">
        <v>1906</v>
      </c>
      <c r="F217" s="23">
        <v>15</v>
      </c>
      <c r="G217" s="37">
        <f t="shared" si="240"/>
        <v>99</v>
      </c>
      <c r="H217" s="37">
        <f t="shared" si="241"/>
        <v>5</v>
      </c>
      <c r="I217" s="9" t="s">
        <v>378</v>
      </c>
      <c r="J217" s="50" t="str">
        <f t="shared" si="273"/>
        <v>1</v>
      </c>
      <c r="K217" s="23">
        <v>639</v>
      </c>
      <c r="L217" s="23">
        <v>776</v>
      </c>
      <c r="M217" s="37">
        <f t="shared" si="242"/>
        <v>21</v>
      </c>
      <c r="N217" s="37">
        <f t="shared" si="243"/>
        <v>2</v>
      </c>
      <c r="O217" s="8">
        <v>1880</v>
      </c>
      <c r="P217" s="8">
        <v>1196</v>
      </c>
      <c r="Q217" s="39">
        <f t="shared" si="244"/>
        <v>57</v>
      </c>
      <c r="R217" s="37">
        <f t="shared" si="245"/>
        <v>0</v>
      </c>
      <c r="S217" s="8">
        <v>0</v>
      </c>
      <c r="T217" s="37">
        <f t="shared" si="246"/>
        <v>1</v>
      </c>
      <c r="U217" s="8" t="s">
        <v>380</v>
      </c>
      <c r="V217" s="37" t="str">
        <f t="shared" si="247"/>
        <v>1</v>
      </c>
      <c r="W217" s="8">
        <v>835</v>
      </c>
      <c r="X217" s="8">
        <v>1611</v>
      </c>
      <c r="Y217" s="37">
        <f t="shared" si="248"/>
        <v>52</v>
      </c>
      <c r="Z217" s="37">
        <f t="shared" si="249"/>
        <v>0</v>
      </c>
      <c r="AA217" s="8">
        <v>0</v>
      </c>
      <c r="AB217" s="8">
        <v>1875</v>
      </c>
      <c r="AC217" s="38">
        <f t="shared" si="250"/>
        <v>0</v>
      </c>
      <c r="AD217" s="37">
        <f t="shared" si="251"/>
        <v>2</v>
      </c>
      <c r="AE217" s="23">
        <v>0</v>
      </c>
      <c r="AF217" s="37">
        <f t="shared" si="252"/>
        <v>1</v>
      </c>
      <c r="AG217" s="8">
        <v>1016</v>
      </c>
      <c r="AH217" s="8">
        <v>639</v>
      </c>
      <c r="AI217" s="8">
        <v>776</v>
      </c>
      <c r="AJ217" s="8">
        <v>639</v>
      </c>
      <c r="AK217" s="41">
        <f t="shared" si="253"/>
        <v>24</v>
      </c>
      <c r="AL217" s="41">
        <f t="shared" si="254"/>
        <v>0</v>
      </c>
      <c r="AM217" s="8" t="s">
        <v>378</v>
      </c>
      <c r="AN217" s="37" t="str">
        <f t="shared" si="255"/>
        <v>1</v>
      </c>
      <c r="AO217" s="10" t="s">
        <v>380</v>
      </c>
      <c r="AP217" s="37" t="str">
        <f t="shared" si="256"/>
        <v>1</v>
      </c>
      <c r="AQ217" s="23">
        <v>369</v>
      </c>
      <c r="AR217" s="23">
        <v>349</v>
      </c>
      <c r="AS217" s="23">
        <v>498</v>
      </c>
      <c r="AT217" s="23">
        <v>635</v>
      </c>
      <c r="AU217" s="40">
        <f t="shared" si="257"/>
        <v>57</v>
      </c>
      <c r="AV217" s="37">
        <f t="shared" si="258"/>
        <v>0</v>
      </c>
      <c r="AW217" s="10" t="s">
        <v>381</v>
      </c>
      <c r="AX217" s="37" t="str">
        <f t="shared" si="259"/>
        <v>1</v>
      </c>
      <c r="AY217" s="8">
        <v>1635</v>
      </c>
      <c r="AZ217" s="8">
        <v>240</v>
      </c>
      <c r="BA217" s="8">
        <v>1875</v>
      </c>
      <c r="BB217" s="37">
        <f t="shared" si="260"/>
        <v>100</v>
      </c>
      <c r="BC217" s="37">
        <f t="shared" si="261"/>
        <v>3</v>
      </c>
      <c r="BD217" s="7" t="s">
        <v>381</v>
      </c>
      <c r="BE217" s="37" t="str">
        <f t="shared" si="262"/>
        <v>1</v>
      </c>
      <c r="BF217" s="8">
        <v>0</v>
      </c>
      <c r="BG217" s="8">
        <v>776</v>
      </c>
      <c r="BH217" s="37">
        <f t="shared" si="263"/>
        <v>0</v>
      </c>
      <c r="BI217" s="37">
        <f t="shared" si="264"/>
        <v>5</v>
      </c>
      <c r="BJ217" s="23">
        <v>0</v>
      </c>
      <c r="BK217" s="23">
        <v>1851</v>
      </c>
      <c r="BL217" s="1">
        <f t="shared" si="265"/>
        <v>0</v>
      </c>
      <c r="BM217" s="37">
        <f t="shared" si="266"/>
        <v>5</v>
      </c>
      <c r="BN217" s="23">
        <v>0</v>
      </c>
      <c r="BO217" s="23">
        <v>-283</v>
      </c>
      <c r="BP217" s="23">
        <v>278</v>
      </c>
      <c r="BQ217" s="23">
        <v>1059</v>
      </c>
      <c r="BR217" s="23">
        <v>557</v>
      </c>
      <c r="BS217" s="37">
        <f t="shared" si="267"/>
        <v>0</v>
      </c>
      <c r="BT217" s="37">
        <f t="shared" si="268"/>
        <v>2</v>
      </c>
      <c r="BU217" s="10" t="s">
        <v>384</v>
      </c>
      <c r="BV217" s="50" t="str">
        <f t="shared" si="276"/>
        <v>1</v>
      </c>
      <c r="BW217" s="10" t="s">
        <v>384</v>
      </c>
      <c r="BX217" s="50" t="str">
        <f t="shared" si="269"/>
        <v>1</v>
      </c>
      <c r="BY217" s="10" t="s">
        <v>384</v>
      </c>
      <c r="BZ217" s="50" t="str">
        <f t="shared" si="270"/>
        <v>1</v>
      </c>
      <c r="CA217" s="10" t="s">
        <v>384</v>
      </c>
      <c r="CB217" s="50" t="str">
        <f t="shared" si="271"/>
        <v>1</v>
      </c>
      <c r="CC217" s="10" t="s">
        <v>385</v>
      </c>
      <c r="CD217" s="50" t="str">
        <f t="shared" si="272"/>
        <v>0</v>
      </c>
      <c r="CE217" s="10" t="s">
        <v>422</v>
      </c>
      <c r="CF217" s="50" t="str">
        <f t="shared" si="275"/>
        <v>1</v>
      </c>
      <c r="CG217" s="18">
        <f t="shared" si="274"/>
        <v>37</v>
      </c>
    </row>
    <row r="218" spans="1:86" s="44" customFormat="1" ht="34.15" customHeight="1" x14ac:dyDescent="0.2">
      <c r="A218" s="34">
        <v>214</v>
      </c>
      <c r="B218" s="43" t="s">
        <v>150</v>
      </c>
      <c r="C218" s="23">
        <v>2320</v>
      </c>
      <c r="D218" s="23">
        <v>0</v>
      </c>
      <c r="E218" s="23">
        <v>2361</v>
      </c>
      <c r="F218" s="23">
        <v>15</v>
      </c>
      <c r="G218" s="37">
        <f t="shared" si="240"/>
        <v>99</v>
      </c>
      <c r="H218" s="37">
        <f t="shared" si="241"/>
        <v>5</v>
      </c>
      <c r="I218" s="9" t="s">
        <v>378</v>
      </c>
      <c r="J218" s="50" t="str">
        <f t="shared" si="273"/>
        <v>1</v>
      </c>
      <c r="K218" s="23">
        <v>628</v>
      </c>
      <c r="L218" s="23">
        <v>964</v>
      </c>
      <c r="M218" s="37">
        <f t="shared" si="242"/>
        <v>54</v>
      </c>
      <c r="N218" s="37">
        <f t="shared" si="243"/>
        <v>0</v>
      </c>
      <c r="O218" s="8">
        <v>2335</v>
      </c>
      <c r="P218" s="8">
        <v>1877</v>
      </c>
      <c r="Q218" s="39">
        <f t="shared" si="244"/>
        <v>24</v>
      </c>
      <c r="R218" s="37">
        <f t="shared" si="245"/>
        <v>2</v>
      </c>
      <c r="S218" s="8">
        <v>0</v>
      </c>
      <c r="T218" s="37">
        <f t="shared" si="246"/>
        <v>1</v>
      </c>
      <c r="U218" s="8" t="s">
        <v>380</v>
      </c>
      <c r="V218" s="37" t="str">
        <f t="shared" si="247"/>
        <v>1</v>
      </c>
      <c r="W218" s="8">
        <v>1462</v>
      </c>
      <c r="X218" s="8">
        <v>2426</v>
      </c>
      <c r="Y218" s="37">
        <f t="shared" si="248"/>
        <v>60</v>
      </c>
      <c r="Z218" s="37">
        <f t="shared" si="249"/>
        <v>0</v>
      </c>
      <c r="AA218" s="8">
        <v>0</v>
      </c>
      <c r="AB218" s="8">
        <v>3118</v>
      </c>
      <c r="AC218" s="38">
        <f t="shared" si="250"/>
        <v>0</v>
      </c>
      <c r="AD218" s="37">
        <f t="shared" si="251"/>
        <v>2</v>
      </c>
      <c r="AE218" s="23">
        <v>0</v>
      </c>
      <c r="AF218" s="37">
        <f t="shared" si="252"/>
        <v>1</v>
      </c>
      <c r="AG218" s="8">
        <v>1632</v>
      </c>
      <c r="AH218" s="8">
        <v>628</v>
      </c>
      <c r="AI218" s="8">
        <v>964</v>
      </c>
      <c r="AJ218" s="8">
        <v>628</v>
      </c>
      <c r="AK218" s="41">
        <f t="shared" si="253"/>
        <v>41</v>
      </c>
      <c r="AL218" s="41">
        <f t="shared" si="254"/>
        <v>0</v>
      </c>
      <c r="AM218" s="8" t="s">
        <v>378</v>
      </c>
      <c r="AN218" s="37" t="str">
        <f t="shared" si="255"/>
        <v>1</v>
      </c>
      <c r="AO218" s="10" t="s">
        <v>380</v>
      </c>
      <c r="AP218" s="37" t="str">
        <f t="shared" si="256"/>
        <v>1</v>
      </c>
      <c r="AQ218" s="23">
        <v>1119</v>
      </c>
      <c r="AR218" s="23">
        <v>432</v>
      </c>
      <c r="AS218" s="23">
        <v>758</v>
      </c>
      <c r="AT218" s="23">
        <v>785</v>
      </c>
      <c r="AU218" s="40">
        <f t="shared" si="257"/>
        <v>2</v>
      </c>
      <c r="AV218" s="37">
        <f t="shared" si="258"/>
        <v>5</v>
      </c>
      <c r="AW218" s="10" t="s">
        <v>381</v>
      </c>
      <c r="AX218" s="37" t="str">
        <f t="shared" si="259"/>
        <v>1</v>
      </c>
      <c r="AY218" s="8">
        <v>2450</v>
      </c>
      <c r="AZ218" s="8">
        <v>668</v>
      </c>
      <c r="BA218" s="8">
        <v>3118</v>
      </c>
      <c r="BB218" s="37">
        <f t="shared" si="260"/>
        <v>100</v>
      </c>
      <c r="BC218" s="37">
        <f t="shared" si="261"/>
        <v>3</v>
      </c>
      <c r="BD218" s="7" t="s">
        <v>381</v>
      </c>
      <c r="BE218" s="37" t="str">
        <f t="shared" si="262"/>
        <v>1</v>
      </c>
      <c r="BF218" s="8">
        <v>0</v>
      </c>
      <c r="BG218" s="8">
        <v>964</v>
      </c>
      <c r="BH218" s="37">
        <f t="shared" si="263"/>
        <v>0</v>
      </c>
      <c r="BI218" s="37">
        <f t="shared" si="264"/>
        <v>5</v>
      </c>
      <c r="BJ218" s="23">
        <v>0</v>
      </c>
      <c r="BK218" s="23">
        <v>3094</v>
      </c>
      <c r="BL218" s="1">
        <f t="shared" si="265"/>
        <v>0</v>
      </c>
      <c r="BM218" s="37">
        <f t="shared" si="266"/>
        <v>5</v>
      </c>
      <c r="BN218" s="23">
        <v>0</v>
      </c>
      <c r="BO218" s="23">
        <v>-1068</v>
      </c>
      <c r="BP218" s="23">
        <v>213</v>
      </c>
      <c r="BQ218" s="23">
        <v>2032</v>
      </c>
      <c r="BR218" s="23">
        <v>1249</v>
      </c>
      <c r="BS218" s="37">
        <f t="shared" si="267"/>
        <v>0</v>
      </c>
      <c r="BT218" s="37">
        <f t="shared" si="268"/>
        <v>2</v>
      </c>
      <c r="BU218" s="10" t="s">
        <v>384</v>
      </c>
      <c r="BV218" s="50" t="str">
        <f t="shared" si="276"/>
        <v>1</v>
      </c>
      <c r="BW218" s="10" t="s">
        <v>384</v>
      </c>
      <c r="BX218" s="50" t="str">
        <f t="shared" si="269"/>
        <v>1</v>
      </c>
      <c r="BY218" s="10" t="s">
        <v>384</v>
      </c>
      <c r="BZ218" s="50" t="str">
        <f t="shared" si="270"/>
        <v>1</v>
      </c>
      <c r="CA218" s="10" t="s">
        <v>384</v>
      </c>
      <c r="CB218" s="50" t="str">
        <f t="shared" si="271"/>
        <v>1</v>
      </c>
      <c r="CC218" s="10" t="s">
        <v>385</v>
      </c>
      <c r="CD218" s="50" t="str">
        <f t="shared" si="272"/>
        <v>0</v>
      </c>
      <c r="CE218" s="10" t="s">
        <v>422</v>
      </c>
      <c r="CF218" s="50" t="str">
        <f t="shared" si="275"/>
        <v>1</v>
      </c>
      <c r="CG218" s="18">
        <f t="shared" si="274"/>
        <v>42</v>
      </c>
    </row>
    <row r="219" spans="1:86" s="45" customFormat="1" ht="34.15" customHeight="1" x14ac:dyDescent="0.2">
      <c r="A219" s="34">
        <v>215</v>
      </c>
      <c r="B219" s="43" t="s">
        <v>156</v>
      </c>
      <c r="C219" s="23">
        <v>2013</v>
      </c>
      <c r="D219" s="23">
        <v>0</v>
      </c>
      <c r="E219" s="23">
        <v>2090</v>
      </c>
      <c r="F219" s="23">
        <v>15</v>
      </c>
      <c r="G219" s="37">
        <f t="shared" si="240"/>
        <v>97</v>
      </c>
      <c r="H219" s="37">
        <f t="shared" si="241"/>
        <v>5</v>
      </c>
      <c r="I219" s="9" t="s">
        <v>378</v>
      </c>
      <c r="J219" s="50" t="str">
        <f t="shared" si="273"/>
        <v>1</v>
      </c>
      <c r="K219" s="23">
        <v>1185</v>
      </c>
      <c r="L219" s="23">
        <v>2210</v>
      </c>
      <c r="M219" s="37">
        <f t="shared" si="242"/>
        <v>86</v>
      </c>
      <c r="N219" s="37">
        <f t="shared" si="243"/>
        <v>0</v>
      </c>
      <c r="O219" s="8">
        <v>2028</v>
      </c>
      <c r="P219" s="8">
        <v>1551</v>
      </c>
      <c r="Q219" s="39">
        <f t="shared" si="244"/>
        <v>31</v>
      </c>
      <c r="R219" s="37">
        <f t="shared" si="245"/>
        <v>0</v>
      </c>
      <c r="S219" s="8">
        <v>0</v>
      </c>
      <c r="T219" s="37">
        <f t="shared" si="246"/>
        <v>1</v>
      </c>
      <c r="U219" s="8" t="s">
        <v>380</v>
      </c>
      <c r="V219" s="37" t="str">
        <f t="shared" si="247"/>
        <v>1</v>
      </c>
      <c r="W219" s="8">
        <v>554</v>
      </c>
      <c r="X219" s="8">
        <v>2764</v>
      </c>
      <c r="Y219" s="37">
        <f t="shared" si="248"/>
        <v>20</v>
      </c>
      <c r="Z219" s="37">
        <f t="shared" si="249"/>
        <v>2</v>
      </c>
      <c r="AA219" s="8">
        <v>0</v>
      </c>
      <c r="AB219" s="8">
        <v>2905</v>
      </c>
      <c r="AC219" s="38">
        <f t="shared" si="250"/>
        <v>0</v>
      </c>
      <c r="AD219" s="37">
        <f t="shared" si="251"/>
        <v>2</v>
      </c>
      <c r="AE219" s="23">
        <v>0</v>
      </c>
      <c r="AF219" s="37">
        <f t="shared" si="252"/>
        <v>1</v>
      </c>
      <c r="AG219" s="8">
        <v>2240</v>
      </c>
      <c r="AH219" s="8">
        <v>1185</v>
      </c>
      <c r="AI219" s="8">
        <v>2210</v>
      </c>
      <c r="AJ219" s="8">
        <v>1185</v>
      </c>
      <c r="AK219" s="41">
        <f t="shared" si="253"/>
        <v>1</v>
      </c>
      <c r="AL219" s="41">
        <f t="shared" si="254"/>
        <v>2</v>
      </c>
      <c r="AM219" s="8" t="s">
        <v>378</v>
      </c>
      <c r="AN219" s="37" t="str">
        <f t="shared" si="255"/>
        <v>1</v>
      </c>
      <c r="AO219" s="10" t="s">
        <v>380</v>
      </c>
      <c r="AP219" s="37" t="str">
        <f t="shared" si="256"/>
        <v>1</v>
      </c>
      <c r="AQ219" s="23">
        <v>400</v>
      </c>
      <c r="AR219" s="23">
        <v>791</v>
      </c>
      <c r="AS219" s="23">
        <v>711</v>
      </c>
      <c r="AT219" s="23">
        <v>894</v>
      </c>
      <c r="AU219" s="40">
        <f t="shared" si="257"/>
        <v>41</v>
      </c>
      <c r="AV219" s="37">
        <f t="shared" si="258"/>
        <v>1</v>
      </c>
      <c r="AW219" s="10" t="s">
        <v>381</v>
      </c>
      <c r="AX219" s="37" t="str">
        <f t="shared" si="259"/>
        <v>1</v>
      </c>
      <c r="AY219" s="8">
        <v>2875</v>
      </c>
      <c r="AZ219" s="8">
        <v>31</v>
      </c>
      <c r="BA219" s="8">
        <v>2906</v>
      </c>
      <c r="BB219" s="37">
        <f t="shared" si="260"/>
        <v>100</v>
      </c>
      <c r="BC219" s="37">
        <f t="shared" si="261"/>
        <v>3</v>
      </c>
      <c r="BD219" s="7" t="s">
        <v>381</v>
      </c>
      <c r="BE219" s="37" t="str">
        <f t="shared" si="262"/>
        <v>1</v>
      </c>
      <c r="BF219" s="8">
        <v>0</v>
      </c>
      <c r="BG219" s="8">
        <v>2210</v>
      </c>
      <c r="BH219" s="37">
        <f t="shared" si="263"/>
        <v>0</v>
      </c>
      <c r="BI219" s="37">
        <f t="shared" si="264"/>
        <v>5</v>
      </c>
      <c r="BJ219" s="23">
        <v>0</v>
      </c>
      <c r="BK219" s="23">
        <v>2796</v>
      </c>
      <c r="BL219" s="1">
        <f t="shared" si="265"/>
        <v>0</v>
      </c>
      <c r="BM219" s="37">
        <f t="shared" si="266"/>
        <v>5</v>
      </c>
      <c r="BN219" s="23">
        <v>0</v>
      </c>
      <c r="BO219" s="23">
        <v>819</v>
      </c>
      <c r="BP219" s="23">
        <v>188</v>
      </c>
      <c r="BQ219" s="23">
        <v>1391</v>
      </c>
      <c r="BR219" s="23">
        <v>366</v>
      </c>
      <c r="BS219" s="37">
        <f t="shared" si="267"/>
        <v>0</v>
      </c>
      <c r="BT219" s="37">
        <f t="shared" si="268"/>
        <v>2</v>
      </c>
      <c r="BU219" s="10" t="s">
        <v>384</v>
      </c>
      <c r="BV219" s="50" t="str">
        <f t="shared" si="276"/>
        <v>1</v>
      </c>
      <c r="BW219" s="10" t="s">
        <v>384</v>
      </c>
      <c r="BX219" s="50" t="str">
        <f t="shared" si="269"/>
        <v>1</v>
      </c>
      <c r="BY219" s="10" t="s">
        <v>384</v>
      </c>
      <c r="BZ219" s="50" t="str">
        <f t="shared" si="270"/>
        <v>1</v>
      </c>
      <c r="CA219" s="10" t="s">
        <v>384</v>
      </c>
      <c r="CB219" s="50" t="str">
        <f t="shared" si="271"/>
        <v>1</v>
      </c>
      <c r="CC219" s="10" t="s">
        <v>385</v>
      </c>
      <c r="CD219" s="50" t="str">
        <f t="shared" si="272"/>
        <v>0</v>
      </c>
      <c r="CE219" s="10" t="s">
        <v>422</v>
      </c>
      <c r="CF219" s="50" t="str">
        <f t="shared" si="275"/>
        <v>1</v>
      </c>
      <c r="CG219" s="18">
        <f t="shared" si="274"/>
        <v>40</v>
      </c>
    </row>
    <row r="220" spans="1:86" s="45" customFormat="1" ht="34.15" customHeight="1" x14ac:dyDescent="0.2">
      <c r="A220" s="34">
        <v>216</v>
      </c>
      <c r="B220" s="43" t="s">
        <v>155</v>
      </c>
      <c r="C220" s="23">
        <v>1875</v>
      </c>
      <c r="D220" s="23">
        <v>0</v>
      </c>
      <c r="E220" s="23">
        <v>1944</v>
      </c>
      <c r="F220" s="23">
        <v>15</v>
      </c>
      <c r="G220" s="37">
        <f t="shared" si="240"/>
        <v>97</v>
      </c>
      <c r="H220" s="37">
        <f t="shared" si="241"/>
        <v>5</v>
      </c>
      <c r="I220" s="9" t="s">
        <v>378</v>
      </c>
      <c r="J220" s="50" t="str">
        <f t="shared" si="273"/>
        <v>1</v>
      </c>
      <c r="K220" s="23">
        <v>298</v>
      </c>
      <c r="L220" s="23">
        <v>559</v>
      </c>
      <c r="M220" s="37">
        <f t="shared" si="242"/>
        <v>88</v>
      </c>
      <c r="N220" s="37">
        <f t="shared" si="243"/>
        <v>0</v>
      </c>
      <c r="O220" s="8">
        <v>1890</v>
      </c>
      <c r="P220" s="8">
        <v>1231</v>
      </c>
      <c r="Q220" s="39">
        <f t="shared" si="244"/>
        <v>54</v>
      </c>
      <c r="R220" s="37">
        <f t="shared" si="245"/>
        <v>0</v>
      </c>
      <c r="S220" s="8">
        <v>0</v>
      </c>
      <c r="T220" s="37">
        <f t="shared" si="246"/>
        <v>1</v>
      </c>
      <c r="U220" s="8" t="s">
        <v>380</v>
      </c>
      <c r="V220" s="37" t="str">
        <f t="shared" si="247"/>
        <v>1</v>
      </c>
      <c r="W220" s="8">
        <v>1041</v>
      </c>
      <c r="X220" s="8">
        <v>1600</v>
      </c>
      <c r="Y220" s="37">
        <f t="shared" si="248"/>
        <v>65</v>
      </c>
      <c r="Z220" s="37">
        <f t="shared" si="249"/>
        <v>0</v>
      </c>
      <c r="AA220" s="8">
        <v>0</v>
      </c>
      <c r="AB220" s="8">
        <v>1632</v>
      </c>
      <c r="AC220" s="38">
        <f t="shared" si="250"/>
        <v>0</v>
      </c>
      <c r="AD220" s="37">
        <f t="shared" si="251"/>
        <v>2</v>
      </c>
      <c r="AE220" s="23">
        <v>0</v>
      </c>
      <c r="AF220" s="37">
        <f t="shared" si="252"/>
        <v>1</v>
      </c>
      <c r="AG220" s="8">
        <v>540</v>
      </c>
      <c r="AH220" s="8">
        <v>298</v>
      </c>
      <c r="AI220" s="8">
        <v>559</v>
      </c>
      <c r="AJ220" s="8">
        <v>298</v>
      </c>
      <c r="AK220" s="41">
        <f t="shared" si="253"/>
        <v>0</v>
      </c>
      <c r="AL220" s="41">
        <f t="shared" si="254"/>
        <v>3</v>
      </c>
      <c r="AM220" s="8" t="s">
        <v>378</v>
      </c>
      <c r="AN220" s="37" t="str">
        <f t="shared" si="255"/>
        <v>1</v>
      </c>
      <c r="AO220" s="10" t="s">
        <v>380</v>
      </c>
      <c r="AP220" s="37" t="str">
        <f t="shared" si="256"/>
        <v>1</v>
      </c>
      <c r="AQ220" s="23">
        <v>408</v>
      </c>
      <c r="AR220" s="23">
        <v>274</v>
      </c>
      <c r="AS220" s="23">
        <v>262</v>
      </c>
      <c r="AT220" s="23">
        <v>637</v>
      </c>
      <c r="AU220" s="40">
        <f t="shared" si="257"/>
        <v>102</v>
      </c>
      <c r="AV220" s="37">
        <f t="shared" si="258"/>
        <v>0</v>
      </c>
      <c r="AW220" s="10" t="s">
        <v>381</v>
      </c>
      <c r="AX220" s="37" t="str">
        <f t="shared" si="259"/>
        <v>1</v>
      </c>
      <c r="AY220" s="8">
        <v>1651</v>
      </c>
      <c r="AZ220" s="8">
        <v>0</v>
      </c>
      <c r="BA220" s="8">
        <v>1632</v>
      </c>
      <c r="BB220" s="37">
        <f t="shared" si="260"/>
        <v>101</v>
      </c>
      <c r="BC220" s="37">
        <f t="shared" si="261"/>
        <v>3</v>
      </c>
      <c r="BD220" s="7" t="s">
        <v>381</v>
      </c>
      <c r="BE220" s="37" t="str">
        <f t="shared" si="262"/>
        <v>1</v>
      </c>
      <c r="BF220" s="8">
        <v>0</v>
      </c>
      <c r="BG220" s="8">
        <v>559</v>
      </c>
      <c r="BH220" s="37">
        <f t="shared" si="263"/>
        <v>0</v>
      </c>
      <c r="BI220" s="37">
        <f t="shared" si="264"/>
        <v>5</v>
      </c>
      <c r="BJ220" s="23">
        <v>0</v>
      </c>
      <c r="BK220" s="23">
        <v>1581</v>
      </c>
      <c r="BL220" s="1">
        <f t="shared" si="265"/>
        <v>0</v>
      </c>
      <c r="BM220" s="37">
        <f t="shared" si="266"/>
        <v>5</v>
      </c>
      <c r="BN220" s="23">
        <v>0</v>
      </c>
      <c r="BO220" s="23">
        <v>-112</v>
      </c>
      <c r="BP220" s="23">
        <v>108</v>
      </c>
      <c r="BQ220" s="23">
        <v>671</v>
      </c>
      <c r="BR220" s="23">
        <v>933</v>
      </c>
      <c r="BS220" s="37">
        <f t="shared" si="267"/>
        <v>0</v>
      </c>
      <c r="BT220" s="37">
        <f t="shared" si="268"/>
        <v>2</v>
      </c>
      <c r="BU220" s="10" t="s">
        <v>384</v>
      </c>
      <c r="BV220" s="50" t="str">
        <f t="shared" si="276"/>
        <v>1</v>
      </c>
      <c r="BW220" s="10" t="s">
        <v>384</v>
      </c>
      <c r="BX220" s="50" t="str">
        <f t="shared" si="269"/>
        <v>1</v>
      </c>
      <c r="BY220" s="10" t="s">
        <v>384</v>
      </c>
      <c r="BZ220" s="50" t="str">
        <f t="shared" si="270"/>
        <v>1</v>
      </c>
      <c r="CA220" s="10" t="s">
        <v>384</v>
      </c>
      <c r="CB220" s="50" t="str">
        <f t="shared" si="271"/>
        <v>1</v>
      </c>
      <c r="CC220" s="10" t="s">
        <v>385</v>
      </c>
      <c r="CD220" s="50" t="str">
        <f t="shared" si="272"/>
        <v>0</v>
      </c>
      <c r="CE220" s="10" t="s">
        <v>422</v>
      </c>
      <c r="CF220" s="50" t="str">
        <f t="shared" si="275"/>
        <v>1</v>
      </c>
      <c r="CG220" s="18">
        <f t="shared" si="274"/>
        <v>38</v>
      </c>
    </row>
    <row r="221" spans="1:86" s="45" customFormat="1" ht="34.15" customHeight="1" x14ac:dyDescent="0.2">
      <c r="A221" s="34">
        <v>217</v>
      </c>
      <c r="B221" s="35" t="s">
        <v>297</v>
      </c>
      <c r="C221" s="23">
        <v>732816.7</v>
      </c>
      <c r="D221" s="23">
        <v>1073.7</v>
      </c>
      <c r="E221" s="23">
        <v>732816.7</v>
      </c>
      <c r="F221" s="23">
        <v>1073.7</v>
      </c>
      <c r="G221" s="37">
        <f t="shared" si="240"/>
        <v>100</v>
      </c>
      <c r="H221" s="37">
        <f t="shared" si="241"/>
        <v>5</v>
      </c>
      <c r="I221" s="9" t="s">
        <v>378</v>
      </c>
      <c r="J221" s="50" t="str">
        <f t="shared" si="273"/>
        <v>1</v>
      </c>
      <c r="K221" s="23">
        <v>251524.2</v>
      </c>
      <c r="L221" s="23">
        <v>235752.1</v>
      </c>
      <c r="M221" s="37">
        <f t="shared" si="242"/>
        <v>6</v>
      </c>
      <c r="N221" s="37">
        <f t="shared" si="243"/>
        <v>5</v>
      </c>
      <c r="O221" s="8">
        <v>292086.40000000002</v>
      </c>
      <c r="P221" s="8">
        <v>270256.09999999998</v>
      </c>
      <c r="Q221" s="39">
        <f t="shared" si="244"/>
        <v>8</v>
      </c>
      <c r="R221" s="37">
        <f t="shared" si="245"/>
        <v>5</v>
      </c>
      <c r="S221" s="8">
        <v>0</v>
      </c>
      <c r="T221" s="37">
        <f t="shared" si="246"/>
        <v>1</v>
      </c>
      <c r="U221" s="8" t="s">
        <v>380</v>
      </c>
      <c r="V221" s="37" t="str">
        <f t="shared" si="247"/>
        <v>1</v>
      </c>
      <c r="W221" s="8">
        <v>151867.1</v>
      </c>
      <c r="X221" s="8">
        <v>352752.4</v>
      </c>
      <c r="Y221" s="37">
        <f t="shared" si="248"/>
        <v>43</v>
      </c>
      <c r="Z221" s="37">
        <f t="shared" si="249"/>
        <v>1</v>
      </c>
      <c r="AA221" s="8">
        <v>0</v>
      </c>
      <c r="AB221" s="8">
        <v>714334.1</v>
      </c>
      <c r="AC221" s="38">
        <f t="shared" si="250"/>
        <v>0</v>
      </c>
      <c r="AD221" s="37">
        <f t="shared" si="251"/>
        <v>2</v>
      </c>
      <c r="AE221" s="23">
        <v>0</v>
      </c>
      <c r="AF221" s="37">
        <f t="shared" si="252"/>
        <v>1</v>
      </c>
      <c r="AG221" s="8">
        <v>238592.3</v>
      </c>
      <c r="AH221" s="8">
        <v>264526.8</v>
      </c>
      <c r="AI221" s="8">
        <v>236596</v>
      </c>
      <c r="AJ221" s="8">
        <v>256624.8</v>
      </c>
      <c r="AK221" s="41">
        <f t="shared" si="253"/>
        <v>0</v>
      </c>
      <c r="AL221" s="41">
        <f t="shared" si="254"/>
        <v>3</v>
      </c>
      <c r="AM221" s="8" t="s">
        <v>378</v>
      </c>
      <c r="AN221" s="37" t="str">
        <f t="shared" si="255"/>
        <v>1</v>
      </c>
      <c r="AO221" s="10" t="s">
        <v>380</v>
      </c>
      <c r="AP221" s="37" t="str">
        <f t="shared" si="256"/>
        <v>1</v>
      </c>
      <c r="AQ221" s="23">
        <v>62807.1</v>
      </c>
      <c r="AR221" s="23">
        <v>63279.6</v>
      </c>
      <c r="AS221" s="23">
        <v>51921.1</v>
      </c>
      <c r="AT221" s="23">
        <v>59740.5</v>
      </c>
      <c r="AU221" s="40">
        <f t="shared" si="257"/>
        <v>1</v>
      </c>
      <c r="AV221" s="37">
        <f t="shared" si="258"/>
        <v>5</v>
      </c>
      <c r="AW221" s="10" t="s">
        <v>381</v>
      </c>
      <c r="AX221" s="37" t="str">
        <f t="shared" si="259"/>
        <v>1</v>
      </c>
      <c r="AY221" s="8">
        <v>712337.9</v>
      </c>
      <c r="AZ221" s="8">
        <v>4170.8999999999996</v>
      </c>
      <c r="BA221" s="8">
        <v>714334.1</v>
      </c>
      <c r="BB221" s="37">
        <f t="shared" si="260"/>
        <v>100</v>
      </c>
      <c r="BC221" s="37">
        <f t="shared" si="261"/>
        <v>3</v>
      </c>
      <c r="BD221" s="7" t="s">
        <v>381</v>
      </c>
      <c r="BE221" s="37" t="str">
        <f t="shared" si="262"/>
        <v>1</v>
      </c>
      <c r="BF221" s="8">
        <v>3262.2</v>
      </c>
      <c r="BG221" s="8">
        <v>83893.4</v>
      </c>
      <c r="BH221" s="37">
        <f t="shared" si="263"/>
        <v>4</v>
      </c>
      <c r="BI221" s="37">
        <f t="shared" si="264"/>
        <v>5</v>
      </c>
      <c r="BJ221" s="23">
        <v>169.9</v>
      </c>
      <c r="BK221" s="23">
        <v>354748.6</v>
      </c>
      <c r="BL221" s="1">
        <f t="shared" si="265"/>
        <v>0</v>
      </c>
      <c r="BM221" s="37">
        <f t="shared" si="266"/>
        <v>5</v>
      </c>
      <c r="BN221" s="23">
        <v>-2174.7199999999998</v>
      </c>
      <c r="BO221" s="23">
        <v>-10090.5</v>
      </c>
      <c r="BP221" s="23">
        <v>0</v>
      </c>
      <c r="BQ221" s="23">
        <v>245842.6</v>
      </c>
      <c r="BR221" s="23">
        <v>0</v>
      </c>
      <c r="BS221" s="37">
        <f t="shared" si="267"/>
        <v>0</v>
      </c>
      <c r="BT221" s="37">
        <f t="shared" si="268"/>
        <v>2</v>
      </c>
      <c r="BU221" s="10" t="s">
        <v>384</v>
      </c>
      <c r="BV221" s="50" t="str">
        <f t="shared" si="276"/>
        <v>1</v>
      </c>
      <c r="BW221" s="10" t="s">
        <v>384</v>
      </c>
      <c r="BX221" s="50" t="str">
        <f t="shared" ref="BX221:BX240" si="277">IF(BW221="Осуществляется",SUBSTITUTE(BW221,"Осуществляется",1),SUBSTITUTE(BW221,"Не осуществляется",0))</f>
        <v>1</v>
      </c>
      <c r="BY221" s="10" t="s">
        <v>384</v>
      </c>
      <c r="BZ221" s="50" t="str">
        <f t="shared" ref="BZ221:BZ240" si="278">IF(BY221="Осуществляется",SUBSTITUTE(BY221,"Осуществляется",1),SUBSTITUTE(BY221,"Не осуществляется",0))</f>
        <v>1</v>
      </c>
      <c r="CA221" s="10" t="s">
        <v>384</v>
      </c>
      <c r="CB221" s="50" t="str">
        <f t="shared" si="271"/>
        <v>1</v>
      </c>
      <c r="CC221" s="10" t="s">
        <v>384</v>
      </c>
      <c r="CD221" s="50" t="str">
        <f t="shared" si="272"/>
        <v>1</v>
      </c>
      <c r="CE221" s="10" t="s">
        <v>422</v>
      </c>
      <c r="CF221" s="50" t="str">
        <f t="shared" si="275"/>
        <v>1</v>
      </c>
      <c r="CG221" s="18">
        <f t="shared" si="274"/>
        <v>55</v>
      </c>
      <c r="CH221" s="42"/>
    </row>
    <row r="222" spans="1:86" s="45" customFormat="1" ht="34.15" customHeight="1" x14ac:dyDescent="0.2">
      <c r="A222" s="34">
        <v>218</v>
      </c>
      <c r="B222" s="43" t="s">
        <v>271</v>
      </c>
      <c r="C222" s="23">
        <v>56359.199999999997</v>
      </c>
      <c r="D222" s="23">
        <v>0</v>
      </c>
      <c r="E222" s="23">
        <v>56359.199999999997</v>
      </c>
      <c r="F222" s="23">
        <v>0</v>
      </c>
      <c r="G222" s="37">
        <f t="shared" si="240"/>
        <v>100</v>
      </c>
      <c r="H222" s="37">
        <f t="shared" si="241"/>
        <v>5</v>
      </c>
      <c r="I222" s="9" t="s">
        <v>378</v>
      </c>
      <c r="J222" s="50" t="str">
        <f t="shared" si="273"/>
        <v>1</v>
      </c>
      <c r="K222" s="23">
        <v>39670.6</v>
      </c>
      <c r="L222" s="23">
        <v>38752.9</v>
      </c>
      <c r="M222" s="37">
        <f t="shared" si="242"/>
        <v>2</v>
      </c>
      <c r="N222" s="37">
        <f t="shared" si="243"/>
        <v>5</v>
      </c>
      <c r="O222" s="8">
        <v>56359.199999999997</v>
      </c>
      <c r="P222" s="8">
        <v>50724.9</v>
      </c>
      <c r="Q222" s="39">
        <f t="shared" si="244"/>
        <v>11</v>
      </c>
      <c r="R222" s="37">
        <f t="shared" si="245"/>
        <v>4</v>
      </c>
      <c r="S222" s="8">
        <v>0</v>
      </c>
      <c r="T222" s="37">
        <f t="shared" si="246"/>
        <v>1</v>
      </c>
      <c r="U222" s="8" t="s">
        <v>380</v>
      </c>
      <c r="V222" s="37" t="str">
        <f t="shared" si="247"/>
        <v>1</v>
      </c>
      <c r="W222" s="8">
        <v>10902.2</v>
      </c>
      <c r="X222" s="8">
        <v>90101.9</v>
      </c>
      <c r="Y222" s="37">
        <f t="shared" si="248"/>
        <v>12</v>
      </c>
      <c r="Z222" s="37">
        <f t="shared" si="249"/>
        <v>2</v>
      </c>
      <c r="AA222" s="8">
        <v>0</v>
      </c>
      <c r="AB222" s="8">
        <v>90620.2</v>
      </c>
      <c r="AC222" s="38">
        <f t="shared" si="250"/>
        <v>0</v>
      </c>
      <c r="AD222" s="37">
        <f t="shared" si="251"/>
        <v>2</v>
      </c>
      <c r="AE222" s="23">
        <v>0</v>
      </c>
      <c r="AF222" s="37">
        <f t="shared" si="252"/>
        <v>1</v>
      </c>
      <c r="AG222" s="8">
        <v>39357.1</v>
      </c>
      <c r="AH222" s="8">
        <v>50744.9</v>
      </c>
      <c r="AI222" s="8">
        <v>38838.800000000003</v>
      </c>
      <c r="AJ222" s="8">
        <v>39670.5</v>
      </c>
      <c r="AK222" s="41">
        <f t="shared" si="253"/>
        <v>0</v>
      </c>
      <c r="AL222" s="41">
        <f t="shared" si="254"/>
        <v>3</v>
      </c>
      <c r="AM222" s="8" t="s">
        <v>378</v>
      </c>
      <c r="AN222" s="37" t="str">
        <f t="shared" si="255"/>
        <v>1</v>
      </c>
      <c r="AO222" s="10" t="s">
        <v>380</v>
      </c>
      <c r="AP222" s="37" t="str">
        <f t="shared" si="256"/>
        <v>1</v>
      </c>
      <c r="AQ222" s="23">
        <v>9070.5</v>
      </c>
      <c r="AR222" s="23">
        <v>13288.2</v>
      </c>
      <c r="AS222" s="23">
        <v>16666</v>
      </c>
      <c r="AT222" s="23">
        <v>11148.7</v>
      </c>
      <c r="AU222" s="40">
        <f t="shared" si="257"/>
        <v>14</v>
      </c>
      <c r="AV222" s="37">
        <f t="shared" si="258"/>
        <v>4</v>
      </c>
      <c r="AW222" s="10" t="s">
        <v>381</v>
      </c>
      <c r="AX222" s="37" t="str">
        <f t="shared" si="259"/>
        <v>1</v>
      </c>
      <c r="AY222" s="8">
        <v>90101.9</v>
      </c>
      <c r="AZ222" s="8">
        <v>518.29999999999995</v>
      </c>
      <c r="BA222" s="8">
        <v>90620.2</v>
      </c>
      <c r="BB222" s="37">
        <f t="shared" si="260"/>
        <v>100</v>
      </c>
      <c r="BC222" s="37">
        <f t="shared" si="261"/>
        <v>3</v>
      </c>
      <c r="BD222" s="7" t="s">
        <v>381</v>
      </c>
      <c r="BE222" s="37" t="str">
        <f t="shared" si="262"/>
        <v>1</v>
      </c>
      <c r="BF222" s="8">
        <v>0</v>
      </c>
      <c r="BG222" s="8">
        <v>38752.9</v>
      </c>
      <c r="BH222" s="37">
        <f t="shared" si="263"/>
        <v>0</v>
      </c>
      <c r="BI222" s="37">
        <f t="shared" si="264"/>
        <v>5</v>
      </c>
      <c r="BJ222" s="23">
        <v>0</v>
      </c>
      <c r="BK222" s="23">
        <v>90620.2</v>
      </c>
      <c r="BL222" s="1">
        <f t="shared" si="265"/>
        <v>0</v>
      </c>
      <c r="BM222" s="37">
        <f t="shared" si="266"/>
        <v>5</v>
      </c>
      <c r="BN222" s="23">
        <v>0</v>
      </c>
      <c r="BO222" s="23">
        <v>1111.0999999999985</v>
      </c>
      <c r="BP222" s="23">
        <v>2090.1000000000004</v>
      </c>
      <c r="BQ222" s="23">
        <v>37641.800000000003</v>
      </c>
      <c r="BR222" s="23">
        <v>8812</v>
      </c>
      <c r="BS222" s="37">
        <f t="shared" si="267"/>
        <v>0</v>
      </c>
      <c r="BT222" s="37">
        <f t="shared" si="268"/>
        <v>2</v>
      </c>
      <c r="BU222" s="10" t="s">
        <v>384</v>
      </c>
      <c r="BV222" s="50" t="str">
        <f t="shared" si="276"/>
        <v>1</v>
      </c>
      <c r="BW222" s="10" t="s">
        <v>384</v>
      </c>
      <c r="BX222" s="50" t="str">
        <f t="shared" si="277"/>
        <v>1</v>
      </c>
      <c r="BY222" s="10" t="s">
        <v>384</v>
      </c>
      <c r="BZ222" s="50" t="str">
        <f t="shared" si="278"/>
        <v>1</v>
      </c>
      <c r="CA222" s="10" t="s">
        <v>384</v>
      </c>
      <c r="CB222" s="50" t="str">
        <f t="shared" si="271"/>
        <v>1</v>
      </c>
      <c r="CC222" s="10" t="s">
        <v>385</v>
      </c>
      <c r="CD222" s="50" t="str">
        <f t="shared" si="272"/>
        <v>0</v>
      </c>
      <c r="CE222" s="10" t="s">
        <v>422</v>
      </c>
      <c r="CF222" s="50" t="str">
        <f t="shared" si="275"/>
        <v>1</v>
      </c>
      <c r="CG222" s="18">
        <f t="shared" si="274"/>
        <v>53</v>
      </c>
    </row>
    <row r="223" spans="1:86" s="45" customFormat="1" ht="34.15" customHeight="1" x14ac:dyDescent="0.2">
      <c r="A223" s="34">
        <v>219</v>
      </c>
      <c r="B223" s="43" t="s">
        <v>157</v>
      </c>
      <c r="C223" s="23">
        <v>7436.5</v>
      </c>
      <c r="D223" s="23">
        <v>0</v>
      </c>
      <c r="E223" s="23">
        <v>7540.1</v>
      </c>
      <c r="F223" s="23">
        <v>0</v>
      </c>
      <c r="G223" s="37">
        <f t="shared" si="240"/>
        <v>99</v>
      </c>
      <c r="H223" s="37">
        <f t="shared" si="241"/>
        <v>5</v>
      </c>
      <c r="I223" s="9" t="s">
        <v>378</v>
      </c>
      <c r="J223" s="50" t="str">
        <f t="shared" si="273"/>
        <v>1</v>
      </c>
      <c r="K223" s="23">
        <v>1803.3</v>
      </c>
      <c r="L223" s="23">
        <v>1768.9</v>
      </c>
      <c r="M223" s="37">
        <f t="shared" si="242"/>
        <v>2</v>
      </c>
      <c r="N223" s="37">
        <f t="shared" si="243"/>
        <v>5</v>
      </c>
      <c r="O223" s="8">
        <v>7436.5</v>
      </c>
      <c r="P223" s="8">
        <v>5759.8</v>
      </c>
      <c r="Q223" s="39">
        <f t="shared" si="244"/>
        <v>29</v>
      </c>
      <c r="R223" s="37">
        <f t="shared" si="245"/>
        <v>1</v>
      </c>
      <c r="S223" s="8">
        <v>0</v>
      </c>
      <c r="T223" s="37">
        <f t="shared" si="246"/>
        <v>1</v>
      </c>
      <c r="U223" s="8" t="s">
        <v>380</v>
      </c>
      <c r="V223" s="37" t="str">
        <f t="shared" si="247"/>
        <v>1</v>
      </c>
      <c r="W223" s="8">
        <v>3954.7</v>
      </c>
      <c r="X223" s="8">
        <v>5748.6</v>
      </c>
      <c r="Y223" s="37">
        <f t="shared" si="248"/>
        <v>69</v>
      </c>
      <c r="Z223" s="37">
        <f t="shared" si="249"/>
        <v>0</v>
      </c>
      <c r="AA223" s="8">
        <v>0</v>
      </c>
      <c r="AB223" s="8">
        <v>6700.8</v>
      </c>
      <c r="AC223" s="38">
        <f t="shared" si="250"/>
        <v>0</v>
      </c>
      <c r="AD223" s="37">
        <f t="shared" si="251"/>
        <v>2</v>
      </c>
      <c r="AE223" s="23">
        <v>0</v>
      </c>
      <c r="AF223" s="37">
        <f t="shared" si="252"/>
        <v>1</v>
      </c>
      <c r="AG223" s="8">
        <v>2649.7</v>
      </c>
      <c r="AH223" s="8">
        <v>5760.8</v>
      </c>
      <c r="AI223" s="8">
        <v>1793.9</v>
      </c>
      <c r="AJ223" s="8">
        <v>1803.3</v>
      </c>
      <c r="AK223" s="41">
        <f t="shared" si="253"/>
        <v>0</v>
      </c>
      <c r="AL223" s="41">
        <f t="shared" si="254"/>
        <v>3</v>
      </c>
      <c r="AM223" s="8" t="s">
        <v>378</v>
      </c>
      <c r="AN223" s="37" t="str">
        <f t="shared" si="255"/>
        <v>1</v>
      </c>
      <c r="AO223" s="10" t="s">
        <v>380</v>
      </c>
      <c r="AP223" s="37" t="str">
        <f t="shared" si="256"/>
        <v>1</v>
      </c>
      <c r="AQ223" s="23">
        <v>1007.7</v>
      </c>
      <c r="AR223" s="23">
        <v>1903</v>
      </c>
      <c r="AS223" s="23">
        <v>1908.7</v>
      </c>
      <c r="AT223" s="23">
        <v>1760</v>
      </c>
      <c r="AU223" s="40">
        <f t="shared" si="257"/>
        <v>10</v>
      </c>
      <c r="AV223" s="37">
        <f t="shared" si="258"/>
        <v>5</v>
      </c>
      <c r="AW223" s="10" t="s">
        <v>381</v>
      </c>
      <c r="AX223" s="37" t="str">
        <f t="shared" si="259"/>
        <v>1</v>
      </c>
      <c r="AY223" s="8">
        <v>5845</v>
      </c>
      <c r="AZ223" s="8">
        <v>855.8</v>
      </c>
      <c r="BA223" s="8">
        <v>6700.8</v>
      </c>
      <c r="BB223" s="37">
        <f t="shared" si="260"/>
        <v>100</v>
      </c>
      <c r="BC223" s="37">
        <f t="shared" si="261"/>
        <v>3</v>
      </c>
      <c r="BD223" s="7" t="s">
        <v>381</v>
      </c>
      <c r="BE223" s="37" t="str">
        <f t="shared" si="262"/>
        <v>1</v>
      </c>
      <c r="BF223" s="8">
        <v>0</v>
      </c>
      <c r="BG223" s="8">
        <v>1768.9</v>
      </c>
      <c r="BH223" s="37">
        <f t="shared" si="263"/>
        <v>0</v>
      </c>
      <c r="BI223" s="37">
        <f t="shared" si="264"/>
        <v>5</v>
      </c>
      <c r="BJ223" s="23">
        <v>0</v>
      </c>
      <c r="BK223" s="23">
        <v>6604.4</v>
      </c>
      <c r="BL223" s="1">
        <f t="shared" si="265"/>
        <v>0</v>
      </c>
      <c r="BM223" s="37">
        <f t="shared" si="266"/>
        <v>5</v>
      </c>
      <c r="BN223" s="23">
        <v>0</v>
      </c>
      <c r="BO223" s="23">
        <v>-6.7999999999999545</v>
      </c>
      <c r="BP223" s="23">
        <v>-413.60000000000036</v>
      </c>
      <c r="BQ223" s="23">
        <v>1775.7</v>
      </c>
      <c r="BR223" s="23">
        <v>4368.3</v>
      </c>
      <c r="BS223" s="37">
        <f t="shared" si="267"/>
        <v>0</v>
      </c>
      <c r="BT223" s="37">
        <f t="shared" si="268"/>
        <v>2</v>
      </c>
      <c r="BU223" s="10" t="s">
        <v>384</v>
      </c>
      <c r="BV223" s="50" t="str">
        <f t="shared" si="276"/>
        <v>1</v>
      </c>
      <c r="BW223" s="10" t="s">
        <v>384</v>
      </c>
      <c r="BX223" s="50" t="str">
        <f t="shared" si="277"/>
        <v>1</v>
      </c>
      <c r="BY223" s="10" t="s">
        <v>384</v>
      </c>
      <c r="BZ223" s="50" t="str">
        <f t="shared" si="278"/>
        <v>1</v>
      </c>
      <c r="CA223" s="10" t="s">
        <v>384</v>
      </c>
      <c r="CB223" s="50" t="str">
        <f t="shared" si="271"/>
        <v>1</v>
      </c>
      <c r="CC223" s="10" t="s">
        <v>385</v>
      </c>
      <c r="CD223" s="50" t="str">
        <f t="shared" si="272"/>
        <v>0</v>
      </c>
      <c r="CE223" s="10" t="s">
        <v>422</v>
      </c>
      <c r="CF223" s="50" t="str">
        <f t="shared" si="275"/>
        <v>1</v>
      </c>
      <c r="CG223" s="18">
        <f t="shared" si="274"/>
        <v>49</v>
      </c>
    </row>
    <row r="224" spans="1:86" s="45" customFormat="1" ht="34.15" customHeight="1" x14ac:dyDescent="0.2">
      <c r="A224" s="34">
        <v>222</v>
      </c>
      <c r="B224" s="43" t="s">
        <v>158</v>
      </c>
      <c r="C224" s="23">
        <v>1308.2</v>
      </c>
      <c r="D224" s="23">
        <v>0</v>
      </c>
      <c r="E224" s="23">
        <v>1339.3</v>
      </c>
      <c r="F224" s="23">
        <v>0</v>
      </c>
      <c r="G224" s="37">
        <f t="shared" ref="G224:G230" si="279">ROUND((C224-D224)/(E224-F224)*100,0)</f>
        <v>98</v>
      </c>
      <c r="H224" s="37">
        <f t="shared" ref="H224:H230" si="280">IF(G224&lt;51,0,IF(G224&lt;61,1,IF(G224&lt;71,2,IF(G224&lt;81,3,IF(G224&lt;90,4,5)))))</f>
        <v>5</v>
      </c>
      <c r="I224" s="9" t="s">
        <v>378</v>
      </c>
      <c r="J224" s="50" t="str">
        <f t="shared" ref="J224:J230" si="281">IF(I224="Да",SUBSTITUTE(I224,"Да",1),SUBSTITUTE(I224,"Нет",0))</f>
        <v>1</v>
      </c>
      <c r="K224" s="23">
        <v>336.2</v>
      </c>
      <c r="L224" s="23">
        <v>310.7</v>
      </c>
      <c r="M224" s="37">
        <f t="shared" ref="M224:M230" si="282">ROUND(ABS(L224-K224)/K224*100,0)</f>
        <v>8</v>
      </c>
      <c r="N224" s="37">
        <f t="shared" ref="N224:N230" si="283">IF(M224&gt;30,0,IF(M224&gt;25,1,IF(M224&gt;20,2,IF(M224&gt;15,3,IF(M224&gt;10,4,5)))))</f>
        <v>5</v>
      </c>
      <c r="O224" s="8">
        <v>1008.2</v>
      </c>
      <c r="P224" s="8">
        <v>926.8</v>
      </c>
      <c r="Q224" s="39">
        <f t="shared" ref="Q224:Q230" si="284">ROUND(ABS(O224-P224)/P224*100,0)</f>
        <v>9</v>
      </c>
      <c r="R224" s="37">
        <f t="shared" ref="R224:R230" si="285">IF(Q224&gt;30,0,IF(Q224&gt;25,1,IF(Q224&gt;20,2,IF(Q224&gt;15,3,IF(Q224&gt;10,4,5)))))</f>
        <v>5</v>
      </c>
      <c r="S224" s="8">
        <v>0</v>
      </c>
      <c r="T224" s="37">
        <f t="shared" ref="T224:T230" si="286">IF(S224&gt;0,0,1)</f>
        <v>1</v>
      </c>
      <c r="U224" s="8" t="s">
        <v>380</v>
      </c>
      <c r="V224" s="37" t="str">
        <f t="shared" ref="V224:V230" si="287">IF(U224="Имеется",SUBSTITUTE(U224,"Имеется",1),SUBSTITUTE(U224,"Не имеется",0))</f>
        <v>1</v>
      </c>
      <c r="W224" s="8">
        <v>579.5</v>
      </c>
      <c r="X224" s="8">
        <v>1371.9</v>
      </c>
      <c r="Y224" s="37">
        <f t="shared" ref="Y224:Y230" si="288">ROUND(W224/X224*100,0)</f>
        <v>42</v>
      </c>
      <c r="Z224" s="37">
        <f t="shared" ref="Z224:Z230" si="289">IF(Y224&gt;50,0,IF(Y224&gt;20,1,IF(Y224&gt;5,2,3)))</f>
        <v>1</v>
      </c>
      <c r="AA224" s="8">
        <v>0</v>
      </c>
      <c r="AB224" s="8">
        <v>1411.9</v>
      </c>
      <c r="AC224" s="38">
        <f t="shared" ref="AC224:AC230" si="290">ROUND(AA224/AB224*100,1)</f>
        <v>0</v>
      </c>
      <c r="AD224" s="37">
        <f t="shared" ref="AD224:AD230" si="291">IF(AC224=0,2,IF(AC224&gt;0.1,0,1))</f>
        <v>2</v>
      </c>
      <c r="AE224" s="23">
        <v>0</v>
      </c>
      <c r="AF224" s="37">
        <f t="shared" ref="AF224:AF230" si="292">IF(AE224=0,1,0)</f>
        <v>1</v>
      </c>
      <c r="AG224" s="8">
        <v>358.5</v>
      </c>
      <c r="AH224" s="8">
        <v>1209.8</v>
      </c>
      <c r="AI224" s="8">
        <v>347.4</v>
      </c>
      <c r="AJ224" s="8">
        <v>614.20000000000005</v>
      </c>
      <c r="AK224" s="41">
        <f t="shared" ref="AK224:AK230" si="293">ROUND(IF(AG224&lt;AH224,0,IF((AG224-AH224)&lt;(AI224-AJ224),0,((AG224-AH224)-(AI224-AJ224))/AG224*100)),0)</f>
        <v>0</v>
      </c>
      <c r="AL224" s="41">
        <f t="shared" ref="AL224:AL230" si="294">IF(AK224&gt;5,0,IF(AK224&gt;3,1,IF(AK224&gt;0,2,3)))</f>
        <v>3</v>
      </c>
      <c r="AM224" s="8" t="s">
        <v>378</v>
      </c>
      <c r="AN224" s="37" t="str">
        <f t="shared" ref="AN224:AN230" si="295">IF(AM224="Да",SUBSTITUTE(AM224,"Да",1),SUBSTITUTE(AM224,"Нет",0))</f>
        <v>1</v>
      </c>
      <c r="AO224" s="10" t="s">
        <v>380</v>
      </c>
      <c r="AP224" s="37" t="str">
        <f t="shared" ref="AP224:AP230" si="296">IF(AO224="Имеется",SUBSTITUTE(AO224,"Имеется",1),IF(AO224="Нет учреждений, которым доводится мун. задание",SUBSTITUTE(AO224,"Нет учреждений, которым доводится мун. задание",1),SUBSTITUTE(AO224,"Не имеется",0)))</f>
        <v>1</v>
      </c>
      <c r="AQ224" s="23">
        <v>262.2</v>
      </c>
      <c r="AR224" s="23">
        <v>320.60000000000002</v>
      </c>
      <c r="AS224" s="23">
        <v>167</v>
      </c>
      <c r="AT224" s="23">
        <v>151.6</v>
      </c>
      <c r="AU224" s="40">
        <f t="shared" ref="AU224:AU230" si="297">ROUND(ABS(AT224/((AQ224+AR224+AS224)/3)-1)*100,0)</f>
        <v>39</v>
      </c>
      <c r="AV224" s="37">
        <f t="shared" ref="AV224:AV230" si="298">IF(AU224&gt;50,0,IF(AU224&gt;40,1,IF(AU224&gt;30,2,IF(AU224&gt;20,3,IF(AU224&gt;10,4,5)))))</f>
        <v>2</v>
      </c>
      <c r="AW224" s="10" t="s">
        <v>381</v>
      </c>
      <c r="AX224" s="37" t="str">
        <f t="shared" ref="AX224:AX230" si="299">IF(AW224="Не имеется",SUBSTITUTE(AW224,"Не имеется",1),SUBSTITUTE(AW224,"Имеется",0))</f>
        <v>1</v>
      </c>
      <c r="AY224" s="8">
        <v>1400.8</v>
      </c>
      <c r="AZ224" s="8">
        <v>11.1</v>
      </c>
      <c r="BA224" s="8">
        <v>1411.9</v>
      </c>
      <c r="BB224" s="37">
        <f t="shared" ref="BB224:BB230" si="300">ROUND((AY224+AZ224)/BA224*100,0)</f>
        <v>100</v>
      </c>
      <c r="BC224" s="37">
        <f t="shared" ref="BC224:BC230" si="301">IF(BB224&lt;90,0,IF(BB224&lt;95,1,IF(BB224&lt;100,2,3)))</f>
        <v>3</v>
      </c>
      <c r="BD224" s="7" t="s">
        <v>381</v>
      </c>
      <c r="BE224" s="37" t="str">
        <f t="shared" ref="BE224:BE230" si="302">IF(BD224="Не имеется",SUBSTITUTE(BD224,"Не имеется",1),SUBSTITUTE(BD224,"Имеется",0))</f>
        <v>1</v>
      </c>
      <c r="BF224" s="8">
        <v>0</v>
      </c>
      <c r="BG224" s="8">
        <v>310.7</v>
      </c>
      <c r="BH224" s="37">
        <f t="shared" ref="BH224:BH230" si="303">ROUND(BF224/BG224*100,0)</f>
        <v>0</v>
      </c>
      <c r="BI224" s="37">
        <f t="shared" ref="BI224:BI230" si="304">IF(BH224&gt;50,0,IF(BH224&gt;40,1,IF(BH224&gt;30,2,IF(BH224&gt;20,3,IF(BH224&gt;10,4,5)))))</f>
        <v>5</v>
      </c>
      <c r="BJ224" s="23">
        <v>0</v>
      </c>
      <c r="BK224" s="23">
        <v>1383</v>
      </c>
      <c r="BL224" s="1">
        <f t="shared" ref="BL224:BL230" si="305">ROUND(BJ224/BK224*100,0)</f>
        <v>0</v>
      </c>
      <c r="BM224" s="37">
        <f t="shared" ref="BM224:BM230" si="306">IF(BL224&gt;15,0,IF(BL224&gt;12,1,IF(BL224&gt;9,2,IF(BL224&gt;6,3,IF(BL224&gt;3,4,5)))))</f>
        <v>5</v>
      </c>
      <c r="BN224" s="23">
        <v>0</v>
      </c>
      <c r="BO224" s="23">
        <v>-36.400000000000034</v>
      </c>
      <c r="BP224" s="23">
        <v>92.5</v>
      </c>
      <c r="BQ224" s="23">
        <v>347.1</v>
      </c>
      <c r="BR224" s="23">
        <v>487</v>
      </c>
      <c r="BS224" s="37">
        <f t="shared" ref="BS224:BS230" si="307">ROUND(IF(BF224&gt;0,IF(BN224&gt;0,(BN224-BO224-BP224)/(BQ224+BR224)*100,0),0),0)</f>
        <v>0</v>
      </c>
      <c r="BT224" s="37">
        <f t="shared" ref="BT224:BT230" si="308">IF(BS224&gt;5,0,IF(BS224&gt;0,1,2))</f>
        <v>2</v>
      </c>
      <c r="BU224" s="10" t="s">
        <v>384</v>
      </c>
      <c r="BV224" s="50" t="str">
        <f t="shared" ref="BV224:BV230" si="309">IF(BU224="Осуществляется",SUBSTITUTE(BU224,"Осуществляется",1),SUBSTITUTE(BU224,"Не осуществляется",0))</f>
        <v>1</v>
      </c>
      <c r="BW224" s="10" t="s">
        <v>384</v>
      </c>
      <c r="BX224" s="50" t="str">
        <f t="shared" si="277"/>
        <v>1</v>
      </c>
      <c r="BY224" s="10" t="s">
        <v>384</v>
      </c>
      <c r="BZ224" s="50" t="str">
        <f t="shared" si="278"/>
        <v>1</v>
      </c>
      <c r="CA224" s="10" t="s">
        <v>384</v>
      </c>
      <c r="CB224" s="50" t="str">
        <f t="shared" ref="CB224:CB230" si="310">IF(CA224="Осуществляется",SUBSTITUTE(CA224,"Осуществляется",1),SUBSTITUTE(CA224,"Не осуществляется",0))</f>
        <v>1</v>
      </c>
      <c r="CC224" s="10" t="s">
        <v>385</v>
      </c>
      <c r="CD224" s="50" t="str">
        <f t="shared" ref="CD224:CD230" si="311">IF(CC224="Осуществляется",SUBSTITUTE(CC224,"Осуществляется",1),SUBSTITUTE(CC224,"Не осуществляется",0))</f>
        <v>0</v>
      </c>
      <c r="CE224" s="10" t="s">
        <v>422</v>
      </c>
      <c r="CF224" s="50" t="str">
        <f t="shared" si="275"/>
        <v>1</v>
      </c>
      <c r="CG224" s="18">
        <f t="shared" si="274"/>
        <v>51</v>
      </c>
    </row>
    <row r="225" spans="1:85" s="45" customFormat="1" ht="34.15" customHeight="1" x14ac:dyDescent="0.2">
      <c r="A225" s="34">
        <v>223</v>
      </c>
      <c r="B225" s="43" t="s">
        <v>159</v>
      </c>
      <c r="C225" s="23">
        <v>1730.3</v>
      </c>
      <c r="D225" s="23">
        <v>0</v>
      </c>
      <c r="E225" s="23">
        <v>1776.9</v>
      </c>
      <c r="F225" s="23">
        <v>0</v>
      </c>
      <c r="G225" s="37">
        <f t="shared" si="279"/>
        <v>97</v>
      </c>
      <c r="H225" s="37">
        <f t="shared" si="280"/>
        <v>5</v>
      </c>
      <c r="I225" s="9" t="s">
        <v>378</v>
      </c>
      <c r="J225" s="50" t="str">
        <f t="shared" si="281"/>
        <v>1</v>
      </c>
      <c r="K225" s="23">
        <v>1146.9000000000001</v>
      </c>
      <c r="L225" s="23">
        <v>975.8</v>
      </c>
      <c r="M225" s="37">
        <f t="shared" si="282"/>
        <v>15</v>
      </c>
      <c r="N225" s="37">
        <f t="shared" si="283"/>
        <v>4</v>
      </c>
      <c r="O225" s="8">
        <v>1492.3</v>
      </c>
      <c r="P225" s="8">
        <v>1905.5</v>
      </c>
      <c r="Q225" s="39">
        <f t="shared" si="284"/>
        <v>22</v>
      </c>
      <c r="R225" s="37">
        <f t="shared" si="285"/>
        <v>2</v>
      </c>
      <c r="S225" s="8">
        <v>0</v>
      </c>
      <c r="T225" s="37">
        <f t="shared" si="286"/>
        <v>1</v>
      </c>
      <c r="U225" s="8" t="s">
        <v>380</v>
      </c>
      <c r="V225" s="37" t="str">
        <f t="shared" si="287"/>
        <v>1</v>
      </c>
      <c r="W225" s="8">
        <v>580.5</v>
      </c>
      <c r="X225" s="8">
        <v>1648.4</v>
      </c>
      <c r="Y225" s="37">
        <f t="shared" si="288"/>
        <v>35</v>
      </c>
      <c r="Z225" s="37">
        <f t="shared" si="289"/>
        <v>1</v>
      </c>
      <c r="AA225" s="8">
        <v>0</v>
      </c>
      <c r="AB225" s="8">
        <v>1750.6</v>
      </c>
      <c r="AC225" s="38">
        <f t="shared" si="290"/>
        <v>0</v>
      </c>
      <c r="AD225" s="37">
        <f t="shared" si="291"/>
        <v>2</v>
      </c>
      <c r="AE225" s="23">
        <v>0</v>
      </c>
      <c r="AF225" s="37">
        <f t="shared" si="292"/>
        <v>1</v>
      </c>
      <c r="AG225" s="8">
        <v>1081.7</v>
      </c>
      <c r="AH225" s="8">
        <v>1905.5</v>
      </c>
      <c r="AI225" s="8">
        <v>1022.9</v>
      </c>
      <c r="AJ225" s="8">
        <v>1146.9000000000001</v>
      </c>
      <c r="AK225" s="41">
        <f t="shared" si="293"/>
        <v>0</v>
      </c>
      <c r="AL225" s="41">
        <f t="shared" si="294"/>
        <v>3</v>
      </c>
      <c r="AM225" s="8" t="s">
        <v>378</v>
      </c>
      <c r="AN225" s="37" t="str">
        <f t="shared" si="295"/>
        <v>1</v>
      </c>
      <c r="AO225" s="10" t="s">
        <v>380</v>
      </c>
      <c r="AP225" s="37" t="str">
        <f t="shared" si="296"/>
        <v>1</v>
      </c>
      <c r="AQ225" s="23">
        <v>311.2</v>
      </c>
      <c r="AR225" s="23">
        <v>651.29999999999995</v>
      </c>
      <c r="AS225" s="23">
        <v>362.5</v>
      </c>
      <c r="AT225" s="23">
        <v>290.10000000000002</v>
      </c>
      <c r="AU225" s="40">
        <f t="shared" si="297"/>
        <v>34</v>
      </c>
      <c r="AV225" s="37">
        <f t="shared" si="298"/>
        <v>2</v>
      </c>
      <c r="AW225" s="10" t="s">
        <v>381</v>
      </c>
      <c r="AX225" s="37" t="str">
        <f t="shared" si="299"/>
        <v>1</v>
      </c>
      <c r="AY225" s="8">
        <v>1691.8</v>
      </c>
      <c r="AZ225" s="8">
        <v>58.8</v>
      </c>
      <c r="BA225" s="8">
        <v>1750.6</v>
      </c>
      <c r="BB225" s="37">
        <f t="shared" si="300"/>
        <v>100</v>
      </c>
      <c r="BC225" s="37">
        <f t="shared" si="301"/>
        <v>3</v>
      </c>
      <c r="BD225" s="7" t="s">
        <v>381</v>
      </c>
      <c r="BE225" s="37" t="str">
        <f t="shared" si="302"/>
        <v>1</v>
      </c>
      <c r="BF225" s="8">
        <v>0</v>
      </c>
      <c r="BG225" s="8">
        <v>975.8</v>
      </c>
      <c r="BH225" s="37">
        <f t="shared" si="303"/>
        <v>0</v>
      </c>
      <c r="BI225" s="37">
        <f t="shared" si="304"/>
        <v>5</v>
      </c>
      <c r="BJ225" s="23">
        <v>0</v>
      </c>
      <c r="BK225" s="23">
        <v>1707.2</v>
      </c>
      <c r="BL225" s="1">
        <f t="shared" si="305"/>
        <v>0</v>
      </c>
      <c r="BM225" s="37">
        <f t="shared" si="306"/>
        <v>5</v>
      </c>
      <c r="BN225" s="23">
        <v>0</v>
      </c>
      <c r="BO225" s="23">
        <v>-188.79999999999995</v>
      </c>
      <c r="BP225" s="23">
        <v>103</v>
      </c>
      <c r="BQ225" s="23">
        <v>1164.5999999999999</v>
      </c>
      <c r="BR225" s="23">
        <v>477.5</v>
      </c>
      <c r="BS225" s="37">
        <f t="shared" si="307"/>
        <v>0</v>
      </c>
      <c r="BT225" s="37">
        <f t="shared" si="308"/>
        <v>2</v>
      </c>
      <c r="BU225" s="10" t="s">
        <v>384</v>
      </c>
      <c r="BV225" s="50" t="str">
        <f t="shared" si="309"/>
        <v>1</v>
      </c>
      <c r="BW225" s="10" t="s">
        <v>384</v>
      </c>
      <c r="BX225" s="50" t="str">
        <f t="shared" si="277"/>
        <v>1</v>
      </c>
      <c r="BY225" s="10" t="s">
        <v>384</v>
      </c>
      <c r="BZ225" s="50" t="str">
        <f t="shared" si="278"/>
        <v>1</v>
      </c>
      <c r="CA225" s="10" t="s">
        <v>384</v>
      </c>
      <c r="CB225" s="50" t="str">
        <f t="shared" si="310"/>
        <v>1</v>
      </c>
      <c r="CC225" s="10" t="s">
        <v>385</v>
      </c>
      <c r="CD225" s="50" t="str">
        <f t="shared" si="311"/>
        <v>0</v>
      </c>
      <c r="CE225" s="10" t="s">
        <v>422</v>
      </c>
      <c r="CF225" s="50" t="str">
        <f t="shared" si="275"/>
        <v>1</v>
      </c>
      <c r="CG225" s="18">
        <f t="shared" si="274"/>
        <v>47</v>
      </c>
    </row>
    <row r="226" spans="1:85" s="45" customFormat="1" ht="34.15" customHeight="1" x14ac:dyDescent="0.2">
      <c r="A226" s="34">
        <v>233</v>
      </c>
      <c r="B226" s="43" t="s">
        <v>160</v>
      </c>
      <c r="C226" s="23">
        <v>1455.2</v>
      </c>
      <c r="D226" s="23">
        <v>0</v>
      </c>
      <c r="E226" s="23">
        <v>1494</v>
      </c>
      <c r="F226" s="23">
        <v>0</v>
      </c>
      <c r="G226" s="37">
        <f t="shared" si="279"/>
        <v>97</v>
      </c>
      <c r="H226" s="37">
        <f t="shared" si="280"/>
        <v>5</v>
      </c>
      <c r="I226" s="9" t="s">
        <v>378</v>
      </c>
      <c r="J226" s="50" t="str">
        <f t="shared" si="281"/>
        <v>1</v>
      </c>
      <c r="K226" s="23">
        <v>529.5</v>
      </c>
      <c r="L226" s="23">
        <v>684</v>
      </c>
      <c r="M226" s="37">
        <f t="shared" si="282"/>
        <v>29</v>
      </c>
      <c r="N226" s="37">
        <f t="shared" si="283"/>
        <v>1</v>
      </c>
      <c r="O226" s="8">
        <v>1023.2</v>
      </c>
      <c r="P226" s="8">
        <v>964.8</v>
      </c>
      <c r="Q226" s="39">
        <f t="shared" si="284"/>
        <v>6</v>
      </c>
      <c r="R226" s="37">
        <f t="shared" si="285"/>
        <v>5</v>
      </c>
      <c r="S226" s="8">
        <v>0</v>
      </c>
      <c r="T226" s="37">
        <f t="shared" si="286"/>
        <v>1</v>
      </c>
      <c r="U226" s="8" t="s">
        <v>380</v>
      </c>
      <c r="V226" s="37" t="str">
        <f t="shared" si="287"/>
        <v>1</v>
      </c>
      <c r="W226" s="8">
        <v>649.6</v>
      </c>
      <c r="X226" s="8">
        <v>1573.7</v>
      </c>
      <c r="Y226" s="37">
        <f t="shared" si="288"/>
        <v>41</v>
      </c>
      <c r="Z226" s="37">
        <f t="shared" si="289"/>
        <v>1</v>
      </c>
      <c r="AA226" s="8">
        <v>0</v>
      </c>
      <c r="AB226" s="8">
        <v>1601.2</v>
      </c>
      <c r="AC226" s="38">
        <f t="shared" si="290"/>
        <v>0</v>
      </c>
      <c r="AD226" s="37">
        <f t="shared" si="291"/>
        <v>2</v>
      </c>
      <c r="AE226" s="23">
        <v>0</v>
      </c>
      <c r="AF226" s="37">
        <f t="shared" si="292"/>
        <v>1</v>
      </c>
      <c r="AG226" s="8">
        <v>675.4</v>
      </c>
      <c r="AH226" s="8">
        <v>1342.8</v>
      </c>
      <c r="AI226" s="8">
        <v>684</v>
      </c>
      <c r="AJ226" s="8">
        <v>906</v>
      </c>
      <c r="AK226" s="41">
        <f t="shared" si="293"/>
        <v>0</v>
      </c>
      <c r="AL226" s="41">
        <f t="shared" si="294"/>
        <v>3</v>
      </c>
      <c r="AM226" s="8" t="s">
        <v>378</v>
      </c>
      <c r="AN226" s="37" t="str">
        <f t="shared" si="295"/>
        <v>1</v>
      </c>
      <c r="AO226" s="10" t="s">
        <v>380</v>
      </c>
      <c r="AP226" s="37" t="str">
        <f t="shared" si="296"/>
        <v>1</v>
      </c>
      <c r="AQ226" s="23">
        <v>342.8</v>
      </c>
      <c r="AR226" s="23">
        <v>358.2</v>
      </c>
      <c r="AS226" s="23">
        <v>254.1</v>
      </c>
      <c r="AT226" s="23">
        <v>369.9</v>
      </c>
      <c r="AU226" s="40">
        <f t="shared" si="297"/>
        <v>16</v>
      </c>
      <c r="AV226" s="37">
        <f t="shared" si="298"/>
        <v>4</v>
      </c>
      <c r="AW226" s="10" t="s">
        <v>381</v>
      </c>
      <c r="AX226" s="37" t="str">
        <f t="shared" si="299"/>
        <v>1</v>
      </c>
      <c r="AY226" s="8">
        <v>1609.8</v>
      </c>
      <c r="AZ226" s="8">
        <v>0</v>
      </c>
      <c r="BA226" s="8">
        <v>1601.2</v>
      </c>
      <c r="BB226" s="37">
        <f t="shared" si="300"/>
        <v>101</v>
      </c>
      <c r="BC226" s="37">
        <f t="shared" si="301"/>
        <v>3</v>
      </c>
      <c r="BD226" s="7" t="s">
        <v>381</v>
      </c>
      <c r="BE226" s="37" t="str">
        <f t="shared" si="302"/>
        <v>1</v>
      </c>
      <c r="BF226" s="8">
        <v>0</v>
      </c>
      <c r="BG226" s="8">
        <v>684</v>
      </c>
      <c r="BH226" s="37">
        <f t="shared" si="303"/>
        <v>0</v>
      </c>
      <c r="BI226" s="37">
        <f t="shared" si="304"/>
        <v>5</v>
      </c>
      <c r="BJ226" s="23">
        <v>0</v>
      </c>
      <c r="BK226" s="23">
        <v>1565.1</v>
      </c>
      <c r="BL226" s="1">
        <f t="shared" si="305"/>
        <v>0</v>
      </c>
      <c r="BM226" s="37">
        <f t="shared" si="306"/>
        <v>5</v>
      </c>
      <c r="BN226" s="23">
        <v>0</v>
      </c>
      <c r="BO226" s="23">
        <v>227.39999999999998</v>
      </c>
      <c r="BP226" s="23">
        <v>268.60000000000002</v>
      </c>
      <c r="BQ226" s="23">
        <v>456.6</v>
      </c>
      <c r="BR226" s="23">
        <v>381</v>
      </c>
      <c r="BS226" s="37">
        <f t="shared" si="307"/>
        <v>0</v>
      </c>
      <c r="BT226" s="37">
        <f t="shared" si="308"/>
        <v>2</v>
      </c>
      <c r="BU226" s="10" t="s">
        <v>384</v>
      </c>
      <c r="BV226" s="50" t="str">
        <f t="shared" si="309"/>
        <v>1</v>
      </c>
      <c r="BW226" s="10" t="s">
        <v>384</v>
      </c>
      <c r="BX226" s="50" t="str">
        <f t="shared" si="277"/>
        <v>1</v>
      </c>
      <c r="BY226" s="10" t="s">
        <v>384</v>
      </c>
      <c r="BZ226" s="50" t="str">
        <f t="shared" si="278"/>
        <v>1</v>
      </c>
      <c r="CA226" s="10" t="s">
        <v>384</v>
      </c>
      <c r="CB226" s="50" t="str">
        <f t="shared" si="310"/>
        <v>1</v>
      </c>
      <c r="CC226" s="10" t="s">
        <v>385</v>
      </c>
      <c r="CD226" s="50" t="str">
        <f t="shared" si="311"/>
        <v>0</v>
      </c>
      <c r="CE226" s="10" t="s">
        <v>422</v>
      </c>
      <c r="CF226" s="50" t="str">
        <f t="shared" si="275"/>
        <v>1</v>
      </c>
      <c r="CG226" s="18">
        <f t="shared" si="274"/>
        <v>49</v>
      </c>
    </row>
    <row r="227" spans="1:85" s="45" customFormat="1" ht="34.15" customHeight="1" x14ac:dyDescent="0.2">
      <c r="A227" s="34">
        <v>224</v>
      </c>
      <c r="B227" s="43" t="s">
        <v>161</v>
      </c>
      <c r="C227" s="23">
        <v>1815</v>
      </c>
      <c r="D227" s="23">
        <v>0</v>
      </c>
      <c r="E227" s="23">
        <v>1843.5</v>
      </c>
      <c r="F227" s="23">
        <v>0</v>
      </c>
      <c r="G227" s="37">
        <f t="shared" si="279"/>
        <v>98</v>
      </c>
      <c r="H227" s="37">
        <f t="shared" si="280"/>
        <v>5</v>
      </c>
      <c r="I227" s="9" t="s">
        <v>378</v>
      </c>
      <c r="J227" s="50" t="str">
        <f t="shared" si="281"/>
        <v>1</v>
      </c>
      <c r="K227" s="23">
        <v>547.29999999999995</v>
      </c>
      <c r="L227" s="23">
        <v>531.79999999999995</v>
      </c>
      <c r="M227" s="37">
        <f t="shared" si="282"/>
        <v>3</v>
      </c>
      <c r="N227" s="37">
        <f t="shared" si="283"/>
        <v>5</v>
      </c>
      <c r="O227" s="8">
        <v>1565</v>
      </c>
      <c r="P227" s="8">
        <v>1569.3</v>
      </c>
      <c r="Q227" s="39">
        <f t="shared" si="284"/>
        <v>0</v>
      </c>
      <c r="R227" s="37">
        <f t="shared" si="285"/>
        <v>5</v>
      </c>
      <c r="S227" s="8">
        <v>0</v>
      </c>
      <c r="T227" s="37">
        <f t="shared" si="286"/>
        <v>1</v>
      </c>
      <c r="U227" s="8" t="s">
        <v>380</v>
      </c>
      <c r="V227" s="37" t="str">
        <f t="shared" si="287"/>
        <v>1</v>
      </c>
      <c r="W227" s="8">
        <v>1194</v>
      </c>
      <c r="X227" s="8">
        <v>2381.9</v>
      </c>
      <c r="Y227" s="37">
        <f t="shared" si="288"/>
        <v>50</v>
      </c>
      <c r="Z227" s="37">
        <f t="shared" si="289"/>
        <v>1</v>
      </c>
      <c r="AA227" s="8">
        <v>0</v>
      </c>
      <c r="AB227" s="8">
        <v>2542</v>
      </c>
      <c r="AC227" s="38">
        <f t="shared" si="290"/>
        <v>0</v>
      </c>
      <c r="AD227" s="37">
        <f t="shared" si="291"/>
        <v>2</v>
      </c>
      <c r="AE227" s="23">
        <v>0</v>
      </c>
      <c r="AF227" s="37">
        <f t="shared" si="292"/>
        <v>1</v>
      </c>
      <c r="AG227" s="8">
        <v>665.5</v>
      </c>
      <c r="AH227" s="8">
        <v>1569.3</v>
      </c>
      <c r="AI227" s="8">
        <v>531.79999999999995</v>
      </c>
      <c r="AJ227" s="8">
        <v>547.29999999999995</v>
      </c>
      <c r="AK227" s="41">
        <f t="shared" si="293"/>
        <v>0</v>
      </c>
      <c r="AL227" s="41">
        <f t="shared" si="294"/>
        <v>3</v>
      </c>
      <c r="AM227" s="8" t="s">
        <v>378</v>
      </c>
      <c r="AN227" s="37" t="str">
        <f t="shared" si="295"/>
        <v>1</v>
      </c>
      <c r="AO227" s="10" t="s">
        <v>380</v>
      </c>
      <c r="AP227" s="37" t="str">
        <f t="shared" si="296"/>
        <v>1</v>
      </c>
      <c r="AQ227" s="23">
        <v>492.4</v>
      </c>
      <c r="AR227" s="23">
        <v>369.5</v>
      </c>
      <c r="AS227" s="23">
        <v>580.70000000000005</v>
      </c>
      <c r="AT227" s="23">
        <v>416.9</v>
      </c>
      <c r="AU227" s="40">
        <f t="shared" si="297"/>
        <v>13</v>
      </c>
      <c r="AV227" s="37">
        <f t="shared" si="298"/>
        <v>4</v>
      </c>
      <c r="AW227" s="10" t="s">
        <v>381</v>
      </c>
      <c r="AX227" s="37" t="str">
        <f t="shared" si="299"/>
        <v>1</v>
      </c>
      <c r="AY227" s="8">
        <v>2408.3000000000002</v>
      </c>
      <c r="AZ227" s="8">
        <v>133.69999999999999</v>
      </c>
      <c r="BA227" s="8">
        <v>2542</v>
      </c>
      <c r="BB227" s="37">
        <f t="shared" si="300"/>
        <v>100</v>
      </c>
      <c r="BC227" s="37">
        <f t="shared" si="301"/>
        <v>3</v>
      </c>
      <c r="BD227" s="7" t="s">
        <v>381</v>
      </c>
      <c r="BE227" s="37" t="str">
        <f t="shared" si="302"/>
        <v>1</v>
      </c>
      <c r="BF227" s="8">
        <v>0</v>
      </c>
      <c r="BG227" s="8">
        <v>531.79999999999995</v>
      </c>
      <c r="BH227" s="37">
        <f t="shared" si="303"/>
        <v>0</v>
      </c>
      <c r="BI227" s="37">
        <f t="shared" si="304"/>
        <v>5</v>
      </c>
      <c r="BJ227" s="23">
        <v>0</v>
      </c>
      <c r="BK227" s="23">
        <v>2515.5</v>
      </c>
      <c r="BL227" s="1">
        <f t="shared" si="305"/>
        <v>0</v>
      </c>
      <c r="BM227" s="37">
        <f t="shared" si="306"/>
        <v>5</v>
      </c>
      <c r="BN227" s="23">
        <v>0</v>
      </c>
      <c r="BO227" s="23">
        <v>-329.80000000000007</v>
      </c>
      <c r="BP227" s="23">
        <v>291.39999999999998</v>
      </c>
      <c r="BQ227" s="23">
        <v>861.6</v>
      </c>
      <c r="BR227" s="23">
        <v>902.6</v>
      </c>
      <c r="BS227" s="37">
        <f t="shared" si="307"/>
        <v>0</v>
      </c>
      <c r="BT227" s="37">
        <f t="shared" si="308"/>
        <v>2</v>
      </c>
      <c r="BU227" s="10" t="s">
        <v>384</v>
      </c>
      <c r="BV227" s="50" t="str">
        <f t="shared" si="309"/>
        <v>1</v>
      </c>
      <c r="BW227" s="10" t="s">
        <v>384</v>
      </c>
      <c r="BX227" s="50" t="str">
        <f t="shared" si="277"/>
        <v>1</v>
      </c>
      <c r="BY227" s="10" t="s">
        <v>384</v>
      </c>
      <c r="BZ227" s="50" t="str">
        <f t="shared" si="278"/>
        <v>1</v>
      </c>
      <c r="CA227" s="10" t="s">
        <v>384</v>
      </c>
      <c r="CB227" s="50" t="str">
        <f t="shared" si="310"/>
        <v>1</v>
      </c>
      <c r="CC227" s="10" t="s">
        <v>385</v>
      </c>
      <c r="CD227" s="50" t="str">
        <f t="shared" si="311"/>
        <v>0</v>
      </c>
      <c r="CE227" s="10" t="s">
        <v>422</v>
      </c>
      <c r="CF227" s="50" t="str">
        <f t="shared" si="275"/>
        <v>1</v>
      </c>
      <c r="CG227" s="18">
        <f t="shared" si="274"/>
        <v>53</v>
      </c>
    </row>
    <row r="228" spans="1:85" s="45" customFormat="1" ht="34.15" customHeight="1" x14ac:dyDescent="0.2">
      <c r="A228" s="34">
        <v>225</v>
      </c>
      <c r="B228" s="43" t="s">
        <v>162</v>
      </c>
      <c r="C228" s="23">
        <v>1650.8</v>
      </c>
      <c r="D228" s="23">
        <v>0</v>
      </c>
      <c r="E228" s="23">
        <v>1684.5</v>
      </c>
      <c r="F228" s="23">
        <v>0</v>
      </c>
      <c r="G228" s="37">
        <f t="shared" si="279"/>
        <v>98</v>
      </c>
      <c r="H228" s="37">
        <f t="shared" si="280"/>
        <v>5</v>
      </c>
      <c r="I228" s="9" t="s">
        <v>378</v>
      </c>
      <c r="J228" s="50" t="str">
        <f t="shared" si="281"/>
        <v>1</v>
      </c>
      <c r="K228" s="23">
        <v>607.1</v>
      </c>
      <c r="L228" s="23">
        <v>869.6</v>
      </c>
      <c r="M228" s="37">
        <f t="shared" si="282"/>
        <v>43</v>
      </c>
      <c r="N228" s="37">
        <f t="shared" si="283"/>
        <v>0</v>
      </c>
      <c r="O228" s="8">
        <v>1357.8</v>
      </c>
      <c r="P228" s="8">
        <v>1550.7</v>
      </c>
      <c r="Q228" s="39">
        <f t="shared" si="284"/>
        <v>12</v>
      </c>
      <c r="R228" s="37">
        <f t="shared" si="285"/>
        <v>4</v>
      </c>
      <c r="S228" s="8">
        <v>0</v>
      </c>
      <c r="T228" s="37">
        <f t="shared" si="286"/>
        <v>1</v>
      </c>
      <c r="U228" s="8" t="s">
        <v>380</v>
      </c>
      <c r="V228" s="37" t="str">
        <f t="shared" si="287"/>
        <v>1</v>
      </c>
      <c r="W228" s="8">
        <v>593.4</v>
      </c>
      <c r="X228" s="8">
        <v>1913.5</v>
      </c>
      <c r="Y228" s="37">
        <f t="shared" si="288"/>
        <v>31</v>
      </c>
      <c r="Z228" s="37">
        <f t="shared" si="289"/>
        <v>1</v>
      </c>
      <c r="AA228" s="8">
        <v>0</v>
      </c>
      <c r="AB228" s="8">
        <v>1937.1</v>
      </c>
      <c r="AC228" s="38">
        <f t="shared" si="290"/>
        <v>0</v>
      </c>
      <c r="AD228" s="37">
        <f t="shared" si="291"/>
        <v>2</v>
      </c>
      <c r="AE228" s="23">
        <v>0</v>
      </c>
      <c r="AF228" s="37">
        <f t="shared" si="292"/>
        <v>1</v>
      </c>
      <c r="AG228" s="8">
        <v>892.4</v>
      </c>
      <c r="AH228" s="8">
        <v>1574.7</v>
      </c>
      <c r="AI228" s="8">
        <v>900</v>
      </c>
      <c r="AJ228" s="8">
        <v>607.1</v>
      </c>
      <c r="AK228" s="41">
        <f t="shared" si="293"/>
        <v>0</v>
      </c>
      <c r="AL228" s="41">
        <f t="shared" si="294"/>
        <v>3</v>
      </c>
      <c r="AM228" s="8" t="s">
        <v>378</v>
      </c>
      <c r="AN228" s="37" t="str">
        <f t="shared" si="295"/>
        <v>1</v>
      </c>
      <c r="AO228" s="10" t="s">
        <v>380</v>
      </c>
      <c r="AP228" s="37" t="str">
        <f t="shared" si="296"/>
        <v>1</v>
      </c>
      <c r="AQ228" s="23">
        <v>331.7</v>
      </c>
      <c r="AR228" s="23">
        <v>531.4</v>
      </c>
      <c r="AS228" s="23">
        <v>376.2</v>
      </c>
      <c r="AT228" s="23">
        <v>216.1</v>
      </c>
      <c r="AU228" s="40">
        <f t="shared" si="297"/>
        <v>48</v>
      </c>
      <c r="AV228" s="37">
        <f t="shared" si="298"/>
        <v>1</v>
      </c>
      <c r="AW228" s="10" t="s">
        <v>381</v>
      </c>
      <c r="AX228" s="37" t="str">
        <f t="shared" si="299"/>
        <v>1</v>
      </c>
      <c r="AY228" s="8">
        <v>1944.7</v>
      </c>
      <c r="AZ228" s="8">
        <v>0</v>
      </c>
      <c r="BA228" s="8">
        <v>1937.1</v>
      </c>
      <c r="BB228" s="37">
        <f t="shared" si="300"/>
        <v>100</v>
      </c>
      <c r="BC228" s="37">
        <f t="shared" si="301"/>
        <v>3</v>
      </c>
      <c r="BD228" s="7" t="s">
        <v>381</v>
      </c>
      <c r="BE228" s="37" t="str">
        <f t="shared" si="302"/>
        <v>1</v>
      </c>
      <c r="BF228" s="8">
        <v>0</v>
      </c>
      <c r="BG228" s="8">
        <v>869.6</v>
      </c>
      <c r="BH228" s="37">
        <f t="shared" si="303"/>
        <v>0</v>
      </c>
      <c r="BI228" s="37">
        <f t="shared" si="304"/>
        <v>5</v>
      </c>
      <c r="BJ228" s="23">
        <v>0</v>
      </c>
      <c r="BK228" s="23">
        <v>1905.8</v>
      </c>
      <c r="BL228" s="1">
        <f t="shared" si="305"/>
        <v>0</v>
      </c>
      <c r="BM228" s="37">
        <f t="shared" si="306"/>
        <v>5</v>
      </c>
      <c r="BN228" s="23">
        <v>0</v>
      </c>
      <c r="BO228" s="23">
        <v>291.5</v>
      </c>
      <c r="BP228" s="23">
        <v>-53.100000000000023</v>
      </c>
      <c r="BQ228" s="23">
        <v>578.20000000000005</v>
      </c>
      <c r="BR228" s="23">
        <v>646.4</v>
      </c>
      <c r="BS228" s="37">
        <f t="shared" si="307"/>
        <v>0</v>
      </c>
      <c r="BT228" s="37">
        <f t="shared" si="308"/>
        <v>2</v>
      </c>
      <c r="BU228" s="10" t="s">
        <v>384</v>
      </c>
      <c r="BV228" s="50" t="str">
        <f t="shared" si="309"/>
        <v>1</v>
      </c>
      <c r="BW228" s="10" t="s">
        <v>384</v>
      </c>
      <c r="BX228" s="50" t="str">
        <f t="shared" si="277"/>
        <v>1</v>
      </c>
      <c r="BY228" s="10" t="s">
        <v>384</v>
      </c>
      <c r="BZ228" s="50" t="str">
        <f t="shared" si="278"/>
        <v>1</v>
      </c>
      <c r="CA228" s="10" t="s">
        <v>384</v>
      </c>
      <c r="CB228" s="50" t="str">
        <f t="shared" si="310"/>
        <v>1</v>
      </c>
      <c r="CC228" s="10" t="s">
        <v>385</v>
      </c>
      <c r="CD228" s="50" t="str">
        <f t="shared" si="311"/>
        <v>0</v>
      </c>
      <c r="CE228" s="10" t="s">
        <v>422</v>
      </c>
      <c r="CF228" s="50" t="str">
        <f t="shared" si="275"/>
        <v>1</v>
      </c>
      <c r="CG228" s="18">
        <f t="shared" si="274"/>
        <v>44</v>
      </c>
    </row>
    <row r="229" spans="1:85" s="45" customFormat="1" ht="34.15" customHeight="1" x14ac:dyDescent="0.2">
      <c r="A229" s="34">
        <v>232</v>
      </c>
      <c r="B229" s="43" t="s">
        <v>163</v>
      </c>
      <c r="C229" s="23">
        <v>2005.6</v>
      </c>
      <c r="D229" s="23">
        <v>0</v>
      </c>
      <c r="E229" s="23">
        <v>2031.5</v>
      </c>
      <c r="F229" s="23">
        <v>0</v>
      </c>
      <c r="G229" s="37">
        <f t="shared" si="279"/>
        <v>99</v>
      </c>
      <c r="H229" s="37">
        <f t="shared" si="280"/>
        <v>5</v>
      </c>
      <c r="I229" s="9" t="s">
        <v>378</v>
      </c>
      <c r="J229" s="50" t="str">
        <f t="shared" si="281"/>
        <v>1</v>
      </c>
      <c r="K229" s="23">
        <v>276.7</v>
      </c>
      <c r="L229" s="23">
        <v>409.4</v>
      </c>
      <c r="M229" s="37">
        <f t="shared" si="282"/>
        <v>48</v>
      </c>
      <c r="N229" s="37">
        <f t="shared" si="283"/>
        <v>0</v>
      </c>
      <c r="O229" s="8">
        <v>1519.6</v>
      </c>
      <c r="P229" s="8">
        <v>2126</v>
      </c>
      <c r="Q229" s="39">
        <f t="shared" si="284"/>
        <v>29</v>
      </c>
      <c r="R229" s="37">
        <f t="shared" si="285"/>
        <v>1</v>
      </c>
      <c r="S229" s="8">
        <v>0</v>
      </c>
      <c r="T229" s="37">
        <f t="shared" si="286"/>
        <v>1</v>
      </c>
      <c r="U229" s="8" t="s">
        <v>380</v>
      </c>
      <c r="V229" s="37" t="str">
        <f t="shared" si="287"/>
        <v>1</v>
      </c>
      <c r="W229" s="8">
        <v>2073.5</v>
      </c>
      <c r="X229" s="8">
        <v>2593.6999999999998</v>
      </c>
      <c r="Y229" s="37">
        <f t="shared" si="288"/>
        <v>80</v>
      </c>
      <c r="Z229" s="37">
        <f t="shared" si="289"/>
        <v>0</v>
      </c>
      <c r="AA229" s="8">
        <v>0</v>
      </c>
      <c r="AB229" s="8">
        <v>2669.7</v>
      </c>
      <c r="AC229" s="38">
        <f t="shared" si="290"/>
        <v>0</v>
      </c>
      <c r="AD229" s="37">
        <f t="shared" si="291"/>
        <v>2</v>
      </c>
      <c r="AE229" s="23">
        <v>0</v>
      </c>
      <c r="AF229" s="37">
        <f t="shared" si="292"/>
        <v>1</v>
      </c>
      <c r="AG229" s="8">
        <v>473.1</v>
      </c>
      <c r="AH229" s="8">
        <v>2136</v>
      </c>
      <c r="AI229" s="8">
        <v>421.2</v>
      </c>
      <c r="AJ229" s="8">
        <v>276.7</v>
      </c>
      <c r="AK229" s="41">
        <f t="shared" si="293"/>
        <v>0</v>
      </c>
      <c r="AL229" s="41">
        <f t="shared" si="294"/>
        <v>3</v>
      </c>
      <c r="AM229" s="8" t="s">
        <v>378</v>
      </c>
      <c r="AN229" s="37" t="str">
        <f t="shared" si="295"/>
        <v>1</v>
      </c>
      <c r="AO229" s="10" t="s">
        <v>380</v>
      </c>
      <c r="AP229" s="37" t="str">
        <f t="shared" si="296"/>
        <v>1</v>
      </c>
      <c r="AQ229" s="23">
        <v>391.7</v>
      </c>
      <c r="AR229" s="23">
        <v>725</v>
      </c>
      <c r="AS229" s="23">
        <v>706.4</v>
      </c>
      <c r="AT229" s="23">
        <v>711.7</v>
      </c>
      <c r="AU229" s="40">
        <f t="shared" si="297"/>
        <v>17</v>
      </c>
      <c r="AV229" s="37">
        <f t="shared" si="298"/>
        <v>4</v>
      </c>
      <c r="AW229" s="10" t="s">
        <v>381</v>
      </c>
      <c r="AX229" s="37" t="str">
        <f t="shared" si="299"/>
        <v>1</v>
      </c>
      <c r="AY229" s="8">
        <v>2617.8000000000002</v>
      </c>
      <c r="AZ229" s="8">
        <v>51.9</v>
      </c>
      <c r="BA229" s="8">
        <v>2669.7</v>
      </c>
      <c r="BB229" s="37">
        <f t="shared" si="300"/>
        <v>100</v>
      </c>
      <c r="BC229" s="37">
        <f t="shared" si="301"/>
        <v>3</v>
      </c>
      <c r="BD229" s="7" t="s">
        <v>381</v>
      </c>
      <c r="BE229" s="37" t="str">
        <f t="shared" si="302"/>
        <v>1</v>
      </c>
      <c r="BF229" s="8">
        <v>0</v>
      </c>
      <c r="BG229" s="8">
        <v>409.4</v>
      </c>
      <c r="BH229" s="37">
        <f t="shared" si="303"/>
        <v>0</v>
      </c>
      <c r="BI229" s="37">
        <f t="shared" si="304"/>
        <v>5</v>
      </c>
      <c r="BJ229" s="23">
        <v>0</v>
      </c>
      <c r="BK229" s="23">
        <v>2645.6</v>
      </c>
      <c r="BL229" s="1">
        <f t="shared" si="305"/>
        <v>0</v>
      </c>
      <c r="BM229" s="37">
        <f t="shared" si="306"/>
        <v>5</v>
      </c>
      <c r="BN229" s="23">
        <v>0</v>
      </c>
      <c r="BO229" s="23">
        <v>175.1</v>
      </c>
      <c r="BP229" s="23">
        <v>332.70000000000005</v>
      </c>
      <c r="BQ229" s="23">
        <v>234.4</v>
      </c>
      <c r="BR229" s="23">
        <v>1740.8</v>
      </c>
      <c r="BS229" s="37">
        <f t="shared" si="307"/>
        <v>0</v>
      </c>
      <c r="BT229" s="37">
        <f t="shared" si="308"/>
        <v>2</v>
      </c>
      <c r="BU229" s="10" t="s">
        <v>384</v>
      </c>
      <c r="BV229" s="50" t="str">
        <f t="shared" si="309"/>
        <v>1</v>
      </c>
      <c r="BW229" s="10" t="s">
        <v>384</v>
      </c>
      <c r="BX229" s="50" t="str">
        <f t="shared" si="277"/>
        <v>1</v>
      </c>
      <c r="BY229" s="10" t="s">
        <v>384</v>
      </c>
      <c r="BZ229" s="50" t="str">
        <f t="shared" si="278"/>
        <v>1</v>
      </c>
      <c r="CA229" s="10" t="s">
        <v>384</v>
      </c>
      <c r="CB229" s="50" t="str">
        <f t="shared" si="310"/>
        <v>1</v>
      </c>
      <c r="CC229" s="10" t="s">
        <v>385</v>
      </c>
      <c r="CD229" s="50" t="str">
        <f t="shared" si="311"/>
        <v>0</v>
      </c>
      <c r="CE229" s="10" t="s">
        <v>422</v>
      </c>
      <c r="CF229" s="50" t="str">
        <f t="shared" si="275"/>
        <v>1</v>
      </c>
      <c r="CG229" s="18">
        <f t="shared" si="274"/>
        <v>43</v>
      </c>
    </row>
    <row r="230" spans="1:85" s="45" customFormat="1" ht="34.15" customHeight="1" x14ac:dyDescent="0.2">
      <c r="A230" s="34">
        <v>226</v>
      </c>
      <c r="B230" s="43" t="s">
        <v>164</v>
      </c>
      <c r="C230" s="23">
        <v>1252.5</v>
      </c>
      <c r="D230" s="23">
        <v>0</v>
      </c>
      <c r="E230" s="23">
        <v>1314.7</v>
      </c>
      <c r="F230" s="23">
        <v>0</v>
      </c>
      <c r="G230" s="37">
        <f t="shared" si="279"/>
        <v>95</v>
      </c>
      <c r="H230" s="37">
        <f t="shared" si="280"/>
        <v>5</v>
      </c>
      <c r="I230" s="9" t="s">
        <v>378</v>
      </c>
      <c r="J230" s="50" t="str">
        <f t="shared" si="281"/>
        <v>1</v>
      </c>
      <c r="K230" s="23">
        <v>288.5</v>
      </c>
      <c r="L230" s="23">
        <v>389.3</v>
      </c>
      <c r="M230" s="37">
        <f t="shared" si="282"/>
        <v>35</v>
      </c>
      <c r="N230" s="37">
        <f t="shared" si="283"/>
        <v>0</v>
      </c>
      <c r="O230" s="8">
        <v>1122.5</v>
      </c>
      <c r="P230" s="8">
        <v>1105.5999999999999</v>
      </c>
      <c r="Q230" s="39">
        <f t="shared" si="284"/>
        <v>2</v>
      </c>
      <c r="R230" s="37">
        <f t="shared" si="285"/>
        <v>5</v>
      </c>
      <c r="S230" s="8">
        <v>0</v>
      </c>
      <c r="T230" s="37">
        <f t="shared" si="286"/>
        <v>1</v>
      </c>
      <c r="U230" s="8" t="s">
        <v>380</v>
      </c>
      <c r="V230" s="37" t="str">
        <f t="shared" si="287"/>
        <v>1</v>
      </c>
      <c r="W230" s="8">
        <v>661.5</v>
      </c>
      <c r="X230" s="8">
        <v>1155.8</v>
      </c>
      <c r="Y230" s="37">
        <f t="shared" si="288"/>
        <v>57</v>
      </c>
      <c r="Z230" s="37">
        <f t="shared" si="289"/>
        <v>0</v>
      </c>
      <c r="AA230" s="8">
        <v>0</v>
      </c>
      <c r="AB230" s="8">
        <v>1287.2</v>
      </c>
      <c r="AC230" s="38">
        <f t="shared" si="290"/>
        <v>0</v>
      </c>
      <c r="AD230" s="37">
        <f t="shared" si="291"/>
        <v>2</v>
      </c>
      <c r="AE230" s="23">
        <v>0</v>
      </c>
      <c r="AF230" s="37">
        <f t="shared" si="292"/>
        <v>1</v>
      </c>
      <c r="AG230" s="8">
        <v>502.9</v>
      </c>
      <c r="AH230" s="8">
        <v>1156.5999999999999</v>
      </c>
      <c r="AI230" s="8">
        <v>429.3</v>
      </c>
      <c r="AJ230" s="8">
        <v>338.5</v>
      </c>
      <c r="AK230" s="41">
        <f t="shared" si="293"/>
        <v>0</v>
      </c>
      <c r="AL230" s="41">
        <f t="shared" si="294"/>
        <v>3</v>
      </c>
      <c r="AM230" s="8" t="s">
        <v>378</v>
      </c>
      <c r="AN230" s="37" t="str">
        <f t="shared" si="295"/>
        <v>1</v>
      </c>
      <c r="AO230" s="10" t="s">
        <v>380</v>
      </c>
      <c r="AP230" s="37" t="str">
        <f t="shared" si="296"/>
        <v>1</v>
      </c>
      <c r="AQ230" s="23">
        <v>304.10000000000002</v>
      </c>
      <c r="AR230" s="23">
        <v>325.10000000000002</v>
      </c>
      <c r="AS230" s="23">
        <v>282.8</v>
      </c>
      <c r="AT230" s="23">
        <v>212.4</v>
      </c>
      <c r="AU230" s="40">
        <f t="shared" si="297"/>
        <v>30</v>
      </c>
      <c r="AV230" s="37">
        <f t="shared" si="298"/>
        <v>3</v>
      </c>
      <c r="AW230" s="10" t="s">
        <v>381</v>
      </c>
      <c r="AX230" s="37" t="str">
        <f t="shared" si="299"/>
        <v>1</v>
      </c>
      <c r="AY230" s="8">
        <v>1213.5999999999999</v>
      </c>
      <c r="AZ230" s="8">
        <v>73.599999999999994</v>
      </c>
      <c r="BA230" s="8">
        <v>1287.2</v>
      </c>
      <c r="BB230" s="37">
        <f t="shared" si="300"/>
        <v>100</v>
      </c>
      <c r="BC230" s="37">
        <f t="shared" si="301"/>
        <v>3</v>
      </c>
      <c r="BD230" s="7" t="s">
        <v>381</v>
      </c>
      <c r="BE230" s="37" t="str">
        <f t="shared" si="302"/>
        <v>1</v>
      </c>
      <c r="BF230" s="8">
        <v>0</v>
      </c>
      <c r="BG230" s="8">
        <v>389.3</v>
      </c>
      <c r="BH230" s="37">
        <f t="shared" si="303"/>
        <v>0</v>
      </c>
      <c r="BI230" s="37">
        <f t="shared" si="304"/>
        <v>5</v>
      </c>
      <c r="BJ230" s="23">
        <v>0</v>
      </c>
      <c r="BK230" s="23">
        <v>1229.4000000000001</v>
      </c>
      <c r="BL230" s="1">
        <f t="shared" si="305"/>
        <v>0</v>
      </c>
      <c r="BM230" s="37">
        <f t="shared" si="306"/>
        <v>5</v>
      </c>
      <c r="BN230" s="23">
        <v>0</v>
      </c>
      <c r="BO230" s="23">
        <v>97</v>
      </c>
      <c r="BP230" s="23">
        <v>-96.799999999999955</v>
      </c>
      <c r="BQ230" s="23">
        <v>292.3</v>
      </c>
      <c r="BR230" s="23">
        <v>758.3</v>
      </c>
      <c r="BS230" s="37">
        <f t="shared" si="307"/>
        <v>0</v>
      </c>
      <c r="BT230" s="37">
        <f t="shared" si="308"/>
        <v>2</v>
      </c>
      <c r="BU230" s="10" t="s">
        <v>384</v>
      </c>
      <c r="BV230" s="50" t="str">
        <f t="shared" si="309"/>
        <v>1</v>
      </c>
      <c r="BW230" s="10" t="s">
        <v>384</v>
      </c>
      <c r="BX230" s="50" t="str">
        <f t="shared" si="277"/>
        <v>1</v>
      </c>
      <c r="BY230" s="10" t="s">
        <v>384</v>
      </c>
      <c r="BZ230" s="50" t="str">
        <f t="shared" si="278"/>
        <v>1</v>
      </c>
      <c r="CA230" s="10" t="s">
        <v>384</v>
      </c>
      <c r="CB230" s="50" t="str">
        <f t="shared" si="310"/>
        <v>1</v>
      </c>
      <c r="CC230" s="10" t="s">
        <v>385</v>
      </c>
      <c r="CD230" s="50" t="str">
        <f t="shared" si="311"/>
        <v>0</v>
      </c>
      <c r="CE230" s="10" t="s">
        <v>422</v>
      </c>
      <c r="CF230" s="50" t="str">
        <f t="shared" si="275"/>
        <v>1</v>
      </c>
      <c r="CG230" s="18">
        <f t="shared" si="274"/>
        <v>46</v>
      </c>
    </row>
    <row r="231" spans="1:85" s="45" customFormat="1" ht="34.15" customHeight="1" x14ac:dyDescent="0.2">
      <c r="A231" s="34">
        <v>220</v>
      </c>
      <c r="B231" s="43" t="s">
        <v>165</v>
      </c>
      <c r="C231" s="23">
        <v>987.5</v>
      </c>
      <c r="D231" s="23">
        <v>0</v>
      </c>
      <c r="E231" s="23">
        <v>1013.4</v>
      </c>
      <c r="F231" s="23">
        <v>0</v>
      </c>
      <c r="G231" s="37">
        <f t="shared" si="240"/>
        <v>97</v>
      </c>
      <c r="H231" s="37">
        <f t="shared" si="241"/>
        <v>5</v>
      </c>
      <c r="I231" s="9" t="s">
        <v>378</v>
      </c>
      <c r="J231" s="50" t="str">
        <f t="shared" si="273"/>
        <v>1</v>
      </c>
      <c r="K231" s="23">
        <v>176.1</v>
      </c>
      <c r="L231" s="23">
        <v>397.2</v>
      </c>
      <c r="M231" s="37">
        <f t="shared" si="242"/>
        <v>126</v>
      </c>
      <c r="N231" s="37">
        <f t="shared" si="243"/>
        <v>0</v>
      </c>
      <c r="O231" s="8">
        <v>656.5</v>
      </c>
      <c r="P231" s="8">
        <v>1063.7</v>
      </c>
      <c r="Q231" s="39">
        <f t="shared" si="244"/>
        <v>38</v>
      </c>
      <c r="R231" s="37">
        <f t="shared" si="245"/>
        <v>0</v>
      </c>
      <c r="S231" s="8">
        <v>0</v>
      </c>
      <c r="T231" s="37">
        <f t="shared" si="246"/>
        <v>1</v>
      </c>
      <c r="U231" s="8" t="s">
        <v>380</v>
      </c>
      <c r="V231" s="37" t="str">
        <f t="shared" si="247"/>
        <v>1</v>
      </c>
      <c r="W231" s="8">
        <v>626.29999999999995</v>
      </c>
      <c r="X231" s="8">
        <v>1083.5</v>
      </c>
      <c r="Y231" s="37">
        <f t="shared" si="248"/>
        <v>58</v>
      </c>
      <c r="Z231" s="37">
        <f t="shared" si="249"/>
        <v>0</v>
      </c>
      <c r="AA231" s="8">
        <v>0</v>
      </c>
      <c r="AB231" s="8">
        <v>915</v>
      </c>
      <c r="AC231" s="38">
        <f t="shared" si="250"/>
        <v>0</v>
      </c>
      <c r="AD231" s="37">
        <f t="shared" si="251"/>
        <v>2</v>
      </c>
      <c r="AE231" s="23">
        <v>0</v>
      </c>
      <c r="AF231" s="37">
        <f t="shared" si="252"/>
        <v>1</v>
      </c>
      <c r="AG231" s="8">
        <v>204.6</v>
      </c>
      <c r="AH231" s="8">
        <v>1069.7</v>
      </c>
      <c r="AI231" s="8">
        <v>397.2</v>
      </c>
      <c r="AJ231" s="8">
        <v>176.1</v>
      </c>
      <c r="AK231" s="41">
        <f t="shared" si="253"/>
        <v>0</v>
      </c>
      <c r="AL231" s="41">
        <f t="shared" si="254"/>
        <v>3</v>
      </c>
      <c r="AM231" s="8" t="s">
        <v>378</v>
      </c>
      <c r="AN231" s="37" t="str">
        <f t="shared" si="255"/>
        <v>1</v>
      </c>
      <c r="AO231" s="10" t="s">
        <v>380</v>
      </c>
      <c r="AP231" s="37" t="str">
        <f t="shared" si="256"/>
        <v>1</v>
      </c>
      <c r="AQ231" s="23">
        <v>198.7</v>
      </c>
      <c r="AR231" s="23">
        <v>201.1</v>
      </c>
      <c r="AS231" s="23">
        <v>258</v>
      </c>
      <c r="AT231" s="23">
        <v>173.2</v>
      </c>
      <c r="AU231" s="40">
        <f t="shared" si="257"/>
        <v>21</v>
      </c>
      <c r="AV231" s="37">
        <f t="shared" si="258"/>
        <v>3</v>
      </c>
      <c r="AW231" s="10" t="s">
        <v>381</v>
      </c>
      <c r="AX231" s="37" t="str">
        <f t="shared" si="259"/>
        <v>1</v>
      </c>
      <c r="AY231" s="8">
        <v>1107.5999999999999</v>
      </c>
      <c r="AZ231" s="8">
        <v>0</v>
      </c>
      <c r="BA231" s="8">
        <v>915</v>
      </c>
      <c r="BB231" s="37">
        <f t="shared" si="260"/>
        <v>121</v>
      </c>
      <c r="BC231" s="37">
        <f t="shared" si="261"/>
        <v>3</v>
      </c>
      <c r="BD231" s="7" t="s">
        <v>381</v>
      </c>
      <c r="BE231" s="37" t="str">
        <f t="shared" si="262"/>
        <v>1</v>
      </c>
      <c r="BF231" s="8">
        <v>0</v>
      </c>
      <c r="BG231" s="8">
        <v>397.2</v>
      </c>
      <c r="BH231" s="37">
        <f t="shared" si="263"/>
        <v>0</v>
      </c>
      <c r="BI231" s="37">
        <f t="shared" si="264"/>
        <v>5</v>
      </c>
      <c r="BJ231" s="23">
        <v>0</v>
      </c>
      <c r="BK231" s="23">
        <v>890.9</v>
      </c>
      <c r="BL231" s="1">
        <f t="shared" si="265"/>
        <v>0</v>
      </c>
      <c r="BM231" s="37">
        <f t="shared" si="266"/>
        <v>5</v>
      </c>
      <c r="BN231" s="23">
        <v>0</v>
      </c>
      <c r="BO231" s="23">
        <v>230.79999999999998</v>
      </c>
      <c r="BP231" s="23">
        <v>-101.80000000000007</v>
      </c>
      <c r="BQ231" s="23">
        <v>166.4</v>
      </c>
      <c r="BR231" s="23">
        <v>728.1</v>
      </c>
      <c r="BS231" s="37">
        <f t="shared" si="267"/>
        <v>0</v>
      </c>
      <c r="BT231" s="37">
        <f t="shared" si="268"/>
        <v>2</v>
      </c>
      <c r="BU231" s="10" t="s">
        <v>384</v>
      </c>
      <c r="BV231" s="50" t="str">
        <f t="shared" si="276"/>
        <v>1</v>
      </c>
      <c r="BW231" s="10" t="s">
        <v>384</v>
      </c>
      <c r="BX231" s="50" t="str">
        <f t="shared" si="277"/>
        <v>1</v>
      </c>
      <c r="BY231" s="10" t="s">
        <v>384</v>
      </c>
      <c r="BZ231" s="50" t="str">
        <f t="shared" si="278"/>
        <v>1</v>
      </c>
      <c r="CA231" s="10" t="s">
        <v>384</v>
      </c>
      <c r="CB231" s="50" t="str">
        <f t="shared" si="271"/>
        <v>1</v>
      </c>
      <c r="CC231" s="10" t="s">
        <v>385</v>
      </c>
      <c r="CD231" s="50" t="str">
        <f t="shared" si="272"/>
        <v>0</v>
      </c>
      <c r="CE231" s="10" t="s">
        <v>422</v>
      </c>
      <c r="CF231" s="50" t="str">
        <f t="shared" si="275"/>
        <v>1</v>
      </c>
      <c r="CG231" s="18">
        <f t="shared" si="274"/>
        <v>41</v>
      </c>
    </row>
    <row r="232" spans="1:85" s="45" customFormat="1" ht="34.15" customHeight="1" x14ac:dyDescent="0.2">
      <c r="A232" s="34">
        <v>235</v>
      </c>
      <c r="B232" s="43" t="s">
        <v>166</v>
      </c>
      <c r="C232" s="23">
        <v>1477.1</v>
      </c>
      <c r="D232" s="23">
        <v>0</v>
      </c>
      <c r="E232" s="23">
        <v>1503</v>
      </c>
      <c r="F232" s="23">
        <v>0</v>
      </c>
      <c r="G232" s="37">
        <f t="shared" ref="G232:G238" si="312">ROUND((C232-D232)/(E232-F232)*100,0)</f>
        <v>98</v>
      </c>
      <c r="H232" s="37">
        <f t="shared" ref="H232:H238" si="313">IF(G232&lt;51,0,IF(G232&lt;61,1,IF(G232&lt;71,2,IF(G232&lt;81,3,IF(G232&lt;90,4,5)))))</f>
        <v>5</v>
      </c>
      <c r="I232" s="9" t="s">
        <v>378</v>
      </c>
      <c r="J232" s="50" t="str">
        <f t="shared" ref="J232:J238" si="314">IF(I232="Да",SUBSTITUTE(I232,"Да",1),SUBSTITUTE(I232,"Нет",0))</f>
        <v>1</v>
      </c>
      <c r="K232" s="23">
        <v>437.6</v>
      </c>
      <c r="L232" s="23">
        <v>563.6</v>
      </c>
      <c r="M232" s="37">
        <f t="shared" ref="M232:M238" si="315">ROUND(ABS(L232-K232)/K232*100,0)</f>
        <v>29</v>
      </c>
      <c r="N232" s="37">
        <f t="shared" ref="N232:N238" si="316">IF(M232&gt;30,0,IF(M232&gt;25,1,IF(M232&gt;20,2,IF(M232&gt;15,3,IF(M232&gt;10,4,5)))))</f>
        <v>1</v>
      </c>
      <c r="O232" s="8">
        <v>1061.0999999999999</v>
      </c>
      <c r="P232" s="8">
        <v>1322.8</v>
      </c>
      <c r="Q232" s="39">
        <f t="shared" ref="Q232:Q238" si="317">ROUND(ABS(O232-P232)/P232*100,0)</f>
        <v>20</v>
      </c>
      <c r="R232" s="37">
        <f t="shared" ref="R232:R238" si="318">IF(Q232&gt;30,0,IF(Q232&gt;25,1,IF(Q232&gt;20,2,IF(Q232&gt;15,3,IF(Q232&gt;10,4,5)))))</f>
        <v>3</v>
      </c>
      <c r="S232" s="8">
        <v>0</v>
      </c>
      <c r="T232" s="37">
        <f t="shared" ref="T232:T238" si="319">IF(S232&gt;0,0,1)</f>
        <v>1</v>
      </c>
      <c r="U232" s="8" t="s">
        <v>380</v>
      </c>
      <c r="V232" s="37" t="str">
        <f t="shared" ref="V232:V238" si="320">IF(U232="Имеется",SUBSTITUTE(U232,"Имеется",1),SUBSTITUTE(U232,"Не имеется",0))</f>
        <v>1</v>
      </c>
      <c r="W232" s="8">
        <v>872</v>
      </c>
      <c r="X232" s="8">
        <v>1470.2</v>
      </c>
      <c r="Y232" s="37">
        <f t="shared" ref="Y232:Y238" si="321">ROUND(W232/X232*100,0)</f>
        <v>59</v>
      </c>
      <c r="Z232" s="37">
        <f t="shared" ref="Z232:Z238" si="322">IF(Y232&gt;50,0,IF(Y232&gt;20,1,IF(Y232&gt;5,2,3)))</f>
        <v>0</v>
      </c>
      <c r="AA232" s="8">
        <v>0</v>
      </c>
      <c r="AB232" s="8">
        <v>1582.5</v>
      </c>
      <c r="AC232" s="38">
        <f t="shared" ref="AC232:AC238" si="323">ROUND(AA232/AB232*100,1)</f>
        <v>0</v>
      </c>
      <c r="AD232" s="37">
        <f t="shared" ref="AD232:AD238" si="324">IF(AC232=0,2,IF(AC232&gt;0.1,0,1))</f>
        <v>2</v>
      </c>
      <c r="AE232" s="23">
        <v>0</v>
      </c>
      <c r="AF232" s="37">
        <f t="shared" ref="AF232:AF238" si="325">IF(AE232=0,1,0)</f>
        <v>1</v>
      </c>
      <c r="AG232" s="8">
        <v>651.79999999999995</v>
      </c>
      <c r="AH232" s="8">
        <v>1387.8</v>
      </c>
      <c r="AI232" s="8">
        <v>563.6</v>
      </c>
      <c r="AJ232" s="8">
        <v>494.1</v>
      </c>
      <c r="AK232" s="41">
        <f t="shared" ref="AK232:AK238" si="326">ROUND(IF(AG232&lt;AH232,0,IF((AG232-AH232)&lt;(AI232-AJ232),0,((AG232-AH232)-(AI232-AJ232))/AG232*100)),0)</f>
        <v>0</v>
      </c>
      <c r="AL232" s="41">
        <f t="shared" ref="AL232:AL238" si="327">IF(AK232&gt;5,0,IF(AK232&gt;3,1,IF(AK232&gt;0,2,3)))</f>
        <v>3</v>
      </c>
      <c r="AM232" s="8" t="s">
        <v>378</v>
      </c>
      <c r="AN232" s="37" t="str">
        <f t="shared" ref="AN232:AN238" si="328">IF(AM232="Да",SUBSTITUTE(AM232,"Да",1),SUBSTITUTE(AM232,"Нет",0))</f>
        <v>1</v>
      </c>
      <c r="AO232" s="10" t="s">
        <v>380</v>
      </c>
      <c r="AP232" s="37" t="str">
        <f t="shared" ref="AP232:AP238" si="329">IF(AO232="Имеется",SUBSTITUTE(AO232,"Имеется",1),IF(AO232="Нет учреждений, которым доводится мун. задание",SUBSTITUTE(AO232,"Нет учреждений, которым доводится мун. задание",1),SUBSTITUTE(AO232,"Не имеется",0)))</f>
        <v>1</v>
      </c>
      <c r="AQ232" s="23">
        <v>413.1</v>
      </c>
      <c r="AR232" s="23">
        <v>365.7</v>
      </c>
      <c r="AS232" s="23">
        <v>336.9</v>
      </c>
      <c r="AT232" s="23">
        <v>408.1</v>
      </c>
      <c r="AU232" s="40">
        <f t="shared" ref="AU232:AU238" si="330">ROUND(ABS(AT232/((AQ232+AR232+AS232)/3)-1)*100,0)</f>
        <v>10</v>
      </c>
      <c r="AV232" s="37">
        <f t="shared" ref="AV232:AV238" si="331">IF(AU232&gt;50,0,IF(AU232&gt;40,1,IF(AU232&gt;30,2,IF(AU232&gt;20,3,IF(AU232&gt;10,4,5)))))</f>
        <v>5</v>
      </c>
      <c r="AW232" s="10" t="s">
        <v>381</v>
      </c>
      <c r="AX232" s="37" t="str">
        <f t="shared" ref="AX232:AX238" si="332">IF(AW232="Не имеется",SUBSTITUTE(AW232,"Не имеется",1),SUBSTITUTE(AW232,"Имеется",0))</f>
        <v>1</v>
      </c>
      <c r="AY232" s="8">
        <v>1494.3</v>
      </c>
      <c r="AZ232" s="8">
        <v>88.2</v>
      </c>
      <c r="BA232" s="8">
        <v>1582.5</v>
      </c>
      <c r="BB232" s="37">
        <f t="shared" ref="BB232:BB238" si="333">ROUND((AY232+AZ232)/BA232*100,0)</f>
        <v>100</v>
      </c>
      <c r="BC232" s="37">
        <f t="shared" ref="BC232:BC238" si="334">IF(BB232&lt;90,0,IF(BB232&lt;95,1,IF(BB232&lt;100,2,3)))</f>
        <v>3</v>
      </c>
      <c r="BD232" s="7" t="s">
        <v>381</v>
      </c>
      <c r="BE232" s="37" t="str">
        <f t="shared" ref="BE232:BE238" si="335">IF(BD232="Не имеется",SUBSTITUTE(BD232,"Не имеется",1),SUBSTITUTE(BD232,"Имеется",0))</f>
        <v>1</v>
      </c>
      <c r="BF232" s="8">
        <v>0</v>
      </c>
      <c r="BG232" s="8">
        <v>563.6</v>
      </c>
      <c r="BH232" s="37">
        <f t="shared" ref="BH232:BH238" si="336">ROUND(BF232/BG232*100,0)</f>
        <v>0</v>
      </c>
      <c r="BI232" s="37">
        <f t="shared" ref="BI232:BI238" si="337">IF(BH232&gt;50,0,IF(BH232&gt;40,1,IF(BH232&gt;30,2,IF(BH232&gt;20,3,IF(BH232&gt;10,4,5)))))</f>
        <v>5</v>
      </c>
      <c r="BJ232" s="23">
        <v>0</v>
      </c>
      <c r="BK232" s="23">
        <v>1558.4</v>
      </c>
      <c r="BL232" s="1">
        <f t="shared" ref="BL232:BL238" si="338">ROUND(BJ232/BK232*100,0)</f>
        <v>0</v>
      </c>
      <c r="BM232" s="37">
        <f t="shared" ref="BM232:BM238" si="339">IF(BL232&gt;15,0,IF(BL232&gt;12,1,IF(BL232&gt;9,2,IF(BL232&gt;6,3,IF(BL232&gt;3,4,5)))))</f>
        <v>5</v>
      </c>
      <c r="BN232" s="23">
        <v>0</v>
      </c>
      <c r="BO232" s="23">
        <v>-33.600000000000023</v>
      </c>
      <c r="BP232" s="23">
        <v>171.39999999999998</v>
      </c>
      <c r="BQ232" s="23">
        <v>597.20000000000005</v>
      </c>
      <c r="BR232" s="23">
        <v>700.6</v>
      </c>
      <c r="BS232" s="37">
        <f t="shared" ref="BS232:BS238" si="340">ROUND(IF(BF232&gt;0,IF(BN232&gt;0,(BN232-BO232-BP232)/(BQ232+BR232)*100,0),0),0)</f>
        <v>0</v>
      </c>
      <c r="BT232" s="37">
        <f t="shared" ref="BT232:BT238" si="341">IF(BS232&gt;5,0,IF(BS232&gt;0,1,2))</f>
        <v>2</v>
      </c>
      <c r="BU232" s="10" t="s">
        <v>384</v>
      </c>
      <c r="BV232" s="50" t="str">
        <f t="shared" ref="BV232:BV238" si="342">IF(BU232="Осуществляется",SUBSTITUTE(BU232,"Осуществляется",1),SUBSTITUTE(BU232,"Не осуществляется",0))</f>
        <v>1</v>
      </c>
      <c r="BW232" s="10" t="s">
        <v>384</v>
      </c>
      <c r="BX232" s="50" t="str">
        <f t="shared" si="277"/>
        <v>1</v>
      </c>
      <c r="BY232" s="10" t="s">
        <v>384</v>
      </c>
      <c r="BZ232" s="50" t="str">
        <f t="shared" si="278"/>
        <v>1</v>
      </c>
      <c r="CA232" s="10" t="s">
        <v>384</v>
      </c>
      <c r="CB232" s="50" t="str">
        <f t="shared" ref="CB232:CB238" si="343">IF(CA232="Осуществляется",SUBSTITUTE(CA232,"Осуществляется",1),SUBSTITUTE(CA232,"Не осуществляется",0))</f>
        <v>1</v>
      </c>
      <c r="CC232" s="10" t="s">
        <v>385</v>
      </c>
      <c r="CD232" s="50" t="str">
        <f t="shared" ref="CD232:CD238" si="344">IF(CC232="Осуществляется",SUBSTITUTE(CC232,"Осуществляется",1),SUBSTITUTE(CC232,"Не осуществляется",0))</f>
        <v>0</v>
      </c>
      <c r="CE232" s="10" t="s">
        <v>422</v>
      </c>
      <c r="CF232" s="50" t="str">
        <f t="shared" si="275"/>
        <v>1</v>
      </c>
      <c r="CG232" s="18">
        <f t="shared" si="274"/>
        <v>47</v>
      </c>
    </row>
    <row r="233" spans="1:85" s="45" customFormat="1" ht="34.15" customHeight="1" x14ac:dyDescent="0.2">
      <c r="A233" s="34">
        <v>231</v>
      </c>
      <c r="B233" s="43" t="s">
        <v>42</v>
      </c>
      <c r="C233" s="23">
        <v>1221.5</v>
      </c>
      <c r="D233" s="23">
        <v>0</v>
      </c>
      <c r="E233" s="23">
        <v>1288.8</v>
      </c>
      <c r="F233" s="23">
        <v>0</v>
      </c>
      <c r="G233" s="37">
        <f t="shared" si="312"/>
        <v>95</v>
      </c>
      <c r="H233" s="37">
        <f t="shared" si="313"/>
        <v>5</v>
      </c>
      <c r="I233" s="9" t="s">
        <v>378</v>
      </c>
      <c r="J233" s="50" t="str">
        <f t="shared" si="314"/>
        <v>1</v>
      </c>
      <c r="K233" s="23">
        <v>389.9</v>
      </c>
      <c r="L233" s="23">
        <v>611.20000000000005</v>
      </c>
      <c r="M233" s="37">
        <f t="shared" si="315"/>
        <v>57</v>
      </c>
      <c r="N233" s="37">
        <f t="shared" si="316"/>
        <v>0</v>
      </c>
      <c r="O233" s="8">
        <v>1109.5</v>
      </c>
      <c r="P233" s="8">
        <v>895.2</v>
      </c>
      <c r="Q233" s="39">
        <f t="shared" si="317"/>
        <v>24</v>
      </c>
      <c r="R233" s="37">
        <f t="shared" si="318"/>
        <v>2</v>
      </c>
      <c r="S233" s="8">
        <v>0</v>
      </c>
      <c r="T233" s="37">
        <f t="shared" si="319"/>
        <v>1</v>
      </c>
      <c r="U233" s="8" t="s">
        <v>380</v>
      </c>
      <c r="V233" s="37" t="str">
        <f t="shared" si="320"/>
        <v>1</v>
      </c>
      <c r="W233" s="8">
        <v>490.1</v>
      </c>
      <c r="X233" s="8">
        <v>1389.8</v>
      </c>
      <c r="Y233" s="37">
        <f t="shared" si="321"/>
        <v>35</v>
      </c>
      <c r="Z233" s="37">
        <f t="shared" si="322"/>
        <v>1</v>
      </c>
      <c r="AA233" s="8">
        <v>0</v>
      </c>
      <c r="AB233" s="8">
        <v>1240.5</v>
      </c>
      <c r="AC233" s="38">
        <f t="shared" si="323"/>
        <v>0</v>
      </c>
      <c r="AD233" s="37">
        <f t="shared" si="324"/>
        <v>2</v>
      </c>
      <c r="AE233" s="23">
        <v>0</v>
      </c>
      <c r="AF233" s="37">
        <f t="shared" si="325"/>
        <v>1</v>
      </c>
      <c r="AG233" s="8">
        <v>412.8</v>
      </c>
      <c r="AH233" s="8">
        <v>1120.2</v>
      </c>
      <c r="AI233" s="8">
        <v>624.70000000000005</v>
      </c>
      <c r="AJ233" s="8">
        <v>613.4</v>
      </c>
      <c r="AK233" s="41">
        <f t="shared" si="326"/>
        <v>0</v>
      </c>
      <c r="AL233" s="41">
        <f t="shared" si="327"/>
        <v>3</v>
      </c>
      <c r="AM233" s="8" t="s">
        <v>378</v>
      </c>
      <c r="AN233" s="37" t="str">
        <f t="shared" si="328"/>
        <v>1</v>
      </c>
      <c r="AO233" s="10" t="s">
        <v>380</v>
      </c>
      <c r="AP233" s="37" t="str">
        <f t="shared" si="329"/>
        <v>1</v>
      </c>
      <c r="AQ233" s="23">
        <v>280.60000000000002</v>
      </c>
      <c r="AR233" s="23">
        <v>290.10000000000002</v>
      </c>
      <c r="AS233" s="23">
        <v>96.1</v>
      </c>
      <c r="AT233" s="23">
        <v>199.6</v>
      </c>
      <c r="AU233" s="40">
        <f t="shared" si="330"/>
        <v>10</v>
      </c>
      <c r="AV233" s="37">
        <f t="shared" si="331"/>
        <v>5</v>
      </c>
      <c r="AW233" s="10" t="s">
        <v>381</v>
      </c>
      <c r="AX233" s="37" t="str">
        <f t="shared" si="332"/>
        <v>1</v>
      </c>
      <c r="AY233" s="8">
        <v>1452.4</v>
      </c>
      <c r="AZ233" s="8">
        <v>0</v>
      </c>
      <c r="BA233" s="8">
        <v>1240.5</v>
      </c>
      <c r="BB233" s="37">
        <f t="shared" si="333"/>
        <v>117</v>
      </c>
      <c r="BC233" s="37">
        <f t="shared" si="334"/>
        <v>3</v>
      </c>
      <c r="BD233" s="7" t="s">
        <v>381</v>
      </c>
      <c r="BE233" s="37" t="str">
        <f t="shared" si="335"/>
        <v>1</v>
      </c>
      <c r="BF233" s="8">
        <v>0</v>
      </c>
      <c r="BG233" s="8">
        <v>611.20000000000005</v>
      </c>
      <c r="BH233" s="37">
        <f t="shared" si="336"/>
        <v>0</v>
      </c>
      <c r="BI233" s="37">
        <f t="shared" si="337"/>
        <v>5</v>
      </c>
      <c r="BJ233" s="23">
        <v>0</v>
      </c>
      <c r="BK233" s="23">
        <v>1177.9000000000001</v>
      </c>
      <c r="BL233" s="1">
        <f t="shared" si="338"/>
        <v>0</v>
      </c>
      <c r="BM233" s="37">
        <f t="shared" si="339"/>
        <v>5</v>
      </c>
      <c r="BN233" s="23">
        <v>0</v>
      </c>
      <c r="BO233" s="23">
        <v>339.20000000000005</v>
      </c>
      <c r="BP233" s="23">
        <v>31.800000000000011</v>
      </c>
      <c r="BQ233" s="23">
        <v>272</v>
      </c>
      <c r="BR233" s="23">
        <v>458.3</v>
      </c>
      <c r="BS233" s="37">
        <f t="shared" si="340"/>
        <v>0</v>
      </c>
      <c r="BT233" s="37">
        <f t="shared" si="341"/>
        <v>2</v>
      </c>
      <c r="BU233" s="10" t="s">
        <v>384</v>
      </c>
      <c r="BV233" s="50" t="str">
        <f t="shared" si="342"/>
        <v>1</v>
      </c>
      <c r="BW233" s="10" t="s">
        <v>384</v>
      </c>
      <c r="BX233" s="50" t="str">
        <f t="shared" si="277"/>
        <v>1</v>
      </c>
      <c r="BY233" s="10" t="s">
        <v>384</v>
      </c>
      <c r="BZ233" s="50" t="str">
        <f t="shared" si="278"/>
        <v>1</v>
      </c>
      <c r="CA233" s="10" t="s">
        <v>384</v>
      </c>
      <c r="CB233" s="50" t="str">
        <f t="shared" si="343"/>
        <v>1</v>
      </c>
      <c r="CC233" s="10" t="s">
        <v>385</v>
      </c>
      <c r="CD233" s="50" t="str">
        <f t="shared" si="344"/>
        <v>0</v>
      </c>
      <c r="CE233" s="10" t="s">
        <v>422</v>
      </c>
      <c r="CF233" s="50" t="str">
        <f t="shared" si="275"/>
        <v>1</v>
      </c>
      <c r="CG233" s="18">
        <f t="shared" si="274"/>
        <v>46</v>
      </c>
    </row>
    <row r="234" spans="1:85" s="45" customFormat="1" ht="34.15" customHeight="1" x14ac:dyDescent="0.2">
      <c r="A234" s="34">
        <v>227</v>
      </c>
      <c r="B234" s="43" t="s">
        <v>167</v>
      </c>
      <c r="C234" s="23">
        <v>1174.9000000000001</v>
      </c>
      <c r="D234" s="23">
        <v>0</v>
      </c>
      <c r="E234" s="23">
        <v>1200.8</v>
      </c>
      <c r="F234" s="23">
        <v>0</v>
      </c>
      <c r="G234" s="37">
        <f t="shared" si="312"/>
        <v>98</v>
      </c>
      <c r="H234" s="37">
        <f t="shared" si="313"/>
        <v>5</v>
      </c>
      <c r="I234" s="9" t="s">
        <v>378</v>
      </c>
      <c r="J234" s="50" t="str">
        <f t="shared" si="314"/>
        <v>1</v>
      </c>
      <c r="K234" s="23">
        <v>656.8</v>
      </c>
      <c r="L234" s="23">
        <v>885.5</v>
      </c>
      <c r="M234" s="37">
        <f t="shared" si="315"/>
        <v>35</v>
      </c>
      <c r="N234" s="37">
        <f t="shared" si="316"/>
        <v>0</v>
      </c>
      <c r="O234" s="8">
        <v>1174.9000000000001</v>
      </c>
      <c r="P234" s="8">
        <v>985.9</v>
      </c>
      <c r="Q234" s="39">
        <f t="shared" si="317"/>
        <v>19</v>
      </c>
      <c r="R234" s="37">
        <f t="shared" si="318"/>
        <v>3</v>
      </c>
      <c r="S234" s="8">
        <v>0</v>
      </c>
      <c r="T234" s="37">
        <f t="shared" si="319"/>
        <v>1</v>
      </c>
      <c r="U234" s="8" t="s">
        <v>380</v>
      </c>
      <c r="V234" s="37" t="str">
        <f t="shared" si="320"/>
        <v>1</v>
      </c>
      <c r="W234" s="8">
        <v>210.4</v>
      </c>
      <c r="X234" s="8">
        <v>1095.9000000000001</v>
      </c>
      <c r="Y234" s="37">
        <f t="shared" si="321"/>
        <v>19</v>
      </c>
      <c r="Z234" s="37">
        <f t="shared" si="322"/>
        <v>2</v>
      </c>
      <c r="AA234" s="8">
        <v>0</v>
      </c>
      <c r="AB234" s="8">
        <v>1119.4000000000001</v>
      </c>
      <c r="AC234" s="38">
        <f t="shared" si="323"/>
        <v>0</v>
      </c>
      <c r="AD234" s="37">
        <f t="shared" si="324"/>
        <v>2</v>
      </c>
      <c r="AE234" s="23">
        <v>0</v>
      </c>
      <c r="AF234" s="37">
        <f t="shared" si="325"/>
        <v>1</v>
      </c>
      <c r="AG234" s="8">
        <v>884.9</v>
      </c>
      <c r="AH234" s="8">
        <v>986.9</v>
      </c>
      <c r="AI234" s="8">
        <v>885.5</v>
      </c>
      <c r="AJ234" s="8">
        <v>656.8</v>
      </c>
      <c r="AK234" s="41">
        <f t="shared" si="326"/>
        <v>0</v>
      </c>
      <c r="AL234" s="41">
        <f t="shared" si="327"/>
        <v>3</v>
      </c>
      <c r="AM234" s="8" t="s">
        <v>378</v>
      </c>
      <c r="AN234" s="37" t="str">
        <f t="shared" si="328"/>
        <v>1</v>
      </c>
      <c r="AO234" s="10" t="s">
        <v>380</v>
      </c>
      <c r="AP234" s="37" t="str">
        <f t="shared" si="329"/>
        <v>1</v>
      </c>
      <c r="AQ234" s="23">
        <v>137.1</v>
      </c>
      <c r="AR234" s="23">
        <v>558.5</v>
      </c>
      <c r="AS234" s="23">
        <v>222.2</v>
      </c>
      <c r="AT234" s="23">
        <v>177.6</v>
      </c>
      <c r="AU234" s="40">
        <f t="shared" si="330"/>
        <v>42</v>
      </c>
      <c r="AV234" s="37">
        <f t="shared" si="331"/>
        <v>1</v>
      </c>
      <c r="AW234" s="10" t="s">
        <v>381</v>
      </c>
      <c r="AX234" s="37" t="str">
        <f t="shared" si="332"/>
        <v>1</v>
      </c>
      <c r="AY234" s="8">
        <v>1119.9000000000001</v>
      </c>
      <c r="AZ234" s="8">
        <v>0</v>
      </c>
      <c r="BA234" s="8">
        <v>1119.4000000000001</v>
      </c>
      <c r="BB234" s="37">
        <f t="shared" si="333"/>
        <v>100</v>
      </c>
      <c r="BC234" s="37">
        <f t="shared" si="334"/>
        <v>3</v>
      </c>
      <c r="BD234" s="7" t="s">
        <v>381</v>
      </c>
      <c r="BE234" s="37" t="str">
        <f t="shared" si="335"/>
        <v>1</v>
      </c>
      <c r="BF234" s="8">
        <v>0</v>
      </c>
      <c r="BG234" s="8">
        <v>885.5</v>
      </c>
      <c r="BH234" s="37">
        <f t="shared" si="336"/>
        <v>0</v>
      </c>
      <c r="BI234" s="37">
        <f t="shared" si="337"/>
        <v>5</v>
      </c>
      <c r="BJ234" s="23">
        <v>0</v>
      </c>
      <c r="BK234" s="23">
        <v>1095.3</v>
      </c>
      <c r="BL234" s="1">
        <f t="shared" si="338"/>
        <v>0</v>
      </c>
      <c r="BM234" s="37">
        <f t="shared" si="339"/>
        <v>5</v>
      </c>
      <c r="BN234" s="23">
        <v>0</v>
      </c>
      <c r="BO234" s="23">
        <v>137.60000000000002</v>
      </c>
      <c r="BP234" s="23">
        <v>-69.700000000000017</v>
      </c>
      <c r="BQ234" s="23">
        <v>747.9</v>
      </c>
      <c r="BR234" s="23">
        <v>280.10000000000002</v>
      </c>
      <c r="BS234" s="37">
        <f t="shared" si="340"/>
        <v>0</v>
      </c>
      <c r="BT234" s="37">
        <f t="shared" si="341"/>
        <v>2</v>
      </c>
      <c r="BU234" s="10" t="s">
        <v>384</v>
      </c>
      <c r="BV234" s="50" t="str">
        <f t="shared" si="342"/>
        <v>1</v>
      </c>
      <c r="BW234" s="10" t="s">
        <v>384</v>
      </c>
      <c r="BX234" s="50" t="str">
        <f t="shared" si="277"/>
        <v>1</v>
      </c>
      <c r="BY234" s="10" t="s">
        <v>384</v>
      </c>
      <c r="BZ234" s="50" t="str">
        <f t="shared" si="278"/>
        <v>1</v>
      </c>
      <c r="CA234" s="10" t="s">
        <v>384</v>
      </c>
      <c r="CB234" s="50" t="str">
        <f t="shared" si="343"/>
        <v>1</v>
      </c>
      <c r="CC234" s="10" t="s">
        <v>385</v>
      </c>
      <c r="CD234" s="50" t="str">
        <f t="shared" si="344"/>
        <v>0</v>
      </c>
      <c r="CE234" s="10" t="s">
        <v>422</v>
      </c>
      <c r="CF234" s="50" t="str">
        <f t="shared" si="275"/>
        <v>1</v>
      </c>
      <c r="CG234" s="18">
        <f t="shared" si="274"/>
        <v>44</v>
      </c>
    </row>
    <row r="235" spans="1:85" s="45" customFormat="1" ht="34.15" customHeight="1" x14ac:dyDescent="0.2">
      <c r="A235" s="34">
        <v>228</v>
      </c>
      <c r="B235" s="43" t="s">
        <v>168</v>
      </c>
      <c r="C235" s="23">
        <v>3112.7</v>
      </c>
      <c r="D235" s="23">
        <v>0</v>
      </c>
      <c r="E235" s="23">
        <v>3182.6</v>
      </c>
      <c r="F235" s="23">
        <v>0</v>
      </c>
      <c r="G235" s="37">
        <f t="shared" si="312"/>
        <v>98</v>
      </c>
      <c r="H235" s="37">
        <f t="shared" si="313"/>
        <v>5</v>
      </c>
      <c r="I235" s="9" t="s">
        <v>378</v>
      </c>
      <c r="J235" s="50" t="str">
        <f t="shared" si="314"/>
        <v>1</v>
      </c>
      <c r="K235" s="23">
        <v>1302.9000000000001</v>
      </c>
      <c r="L235" s="23">
        <v>744.6</v>
      </c>
      <c r="M235" s="37">
        <f t="shared" si="315"/>
        <v>43</v>
      </c>
      <c r="N235" s="37">
        <f t="shared" si="316"/>
        <v>0</v>
      </c>
      <c r="O235" s="8">
        <v>2638.7</v>
      </c>
      <c r="P235" s="8">
        <v>3099.2</v>
      </c>
      <c r="Q235" s="39">
        <f t="shared" si="317"/>
        <v>15</v>
      </c>
      <c r="R235" s="37">
        <f t="shared" si="318"/>
        <v>4</v>
      </c>
      <c r="S235" s="8">
        <v>0</v>
      </c>
      <c r="T235" s="37">
        <f t="shared" si="319"/>
        <v>1</v>
      </c>
      <c r="U235" s="8" t="s">
        <v>380</v>
      </c>
      <c r="V235" s="37" t="str">
        <f t="shared" si="320"/>
        <v>1</v>
      </c>
      <c r="W235" s="8">
        <v>1801.4</v>
      </c>
      <c r="X235" s="8">
        <v>4172</v>
      </c>
      <c r="Y235" s="37">
        <f t="shared" si="321"/>
        <v>43</v>
      </c>
      <c r="Z235" s="37">
        <f t="shared" si="322"/>
        <v>1</v>
      </c>
      <c r="AA235" s="8">
        <v>0</v>
      </c>
      <c r="AB235" s="8">
        <v>4258.2</v>
      </c>
      <c r="AC235" s="38">
        <f t="shared" si="323"/>
        <v>0</v>
      </c>
      <c r="AD235" s="37">
        <f t="shared" si="324"/>
        <v>2</v>
      </c>
      <c r="AE235" s="23">
        <v>0</v>
      </c>
      <c r="AF235" s="37">
        <f t="shared" si="325"/>
        <v>1</v>
      </c>
      <c r="AG235" s="8">
        <v>765.7</v>
      </c>
      <c r="AH235" s="8">
        <v>3107.2</v>
      </c>
      <c r="AI235" s="8">
        <v>744.6</v>
      </c>
      <c r="AJ235" s="8">
        <v>1302.9000000000001</v>
      </c>
      <c r="AK235" s="41">
        <f t="shared" si="326"/>
        <v>0</v>
      </c>
      <c r="AL235" s="41">
        <f t="shared" si="327"/>
        <v>3</v>
      </c>
      <c r="AM235" s="8" t="s">
        <v>378</v>
      </c>
      <c r="AN235" s="37" t="str">
        <f t="shared" si="328"/>
        <v>1</v>
      </c>
      <c r="AO235" s="10" t="s">
        <v>380</v>
      </c>
      <c r="AP235" s="37" t="str">
        <f t="shared" si="329"/>
        <v>1</v>
      </c>
      <c r="AQ235" s="23">
        <v>1252.4000000000001</v>
      </c>
      <c r="AR235" s="23">
        <v>501.7</v>
      </c>
      <c r="AS235" s="23">
        <v>472.4</v>
      </c>
      <c r="AT235" s="23">
        <v>340.7</v>
      </c>
      <c r="AU235" s="40">
        <f t="shared" si="330"/>
        <v>54</v>
      </c>
      <c r="AV235" s="37">
        <f t="shared" si="331"/>
        <v>0</v>
      </c>
      <c r="AW235" s="10" t="s">
        <v>381</v>
      </c>
      <c r="AX235" s="37" t="str">
        <f t="shared" si="332"/>
        <v>1</v>
      </c>
      <c r="AY235" s="8">
        <v>4237.1000000000004</v>
      </c>
      <c r="AZ235" s="8">
        <v>21.1</v>
      </c>
      <c r="BA235" s="8">
        <v>4258.2</v>
      </c>
      <c r="BB235" s="37">
        <f t="shared" si="333"/>
        <v>100</v>
      </c>
      <c r="BC235" s="37">
        <f t="shared" si="334"/>
        <v>3</v>
      </c>
      <c r="BD235" s="7" t="s">
        <v>381</v>
      </c>
      <c r="BE235" s="37" t="str">
        <f t="shared" si="335"/>
        <v>1</v>
      </c>
      <c r="BF235" s="8">
        <v>0</v>
      </c>
      <c r="BG235" s="8">
        <v>744.6</v>
      </c>
      <c r="BH235" s="37">
        <f t="shared" si="336"/>
        <v>0</v>
      </c>
      <c r="BI235" s="37">
        <f t="shared" si="337"/>
        <v>5</v>
      </c>
      <c r="BJ235" s="23">
        <v>0</v>
      </c>
      <c r="BK235" s="23">
        <v>4193.2</v>
      </c>
      <c r="BL235" s="1">
        <f t="shared" si="338"/>
        <v>0</v>
      </c>
      <c r="BM235" s="37">
        <f t="shared" si="339"/>
        <v>5</v>
      </c>
      <c r="BN235" s="23">
        <v>0</v>
      </c>
      <c r="BO235" s="23">
        <v>-105.79999999999995</v>
      </c>
      <c r="BP235" s="23">
        <v>144.40000000000009</v>
      </c>
      <c r="BQ235" s="23">
        <v>850.4</v>
      </c>
      <c r="BR235" s="23">
        <v>1657</v>
      </c>
      <c r="BS235" s="37">
        <f t="shared" si="340"/>
        <v>0</v>
      </c>
      <c r="BT235" s="37">
        <f t="shared" si="341"/>
        <v>2</v>
      </c>
      <c r="BU235" s="10" t="s">
        <v>384</v>
      </c>
      <c r="BV235" s="50" t="str">
        <f t="shared" si="342"/>
        <v>1</v>
      </c>
      <c r="BW235" s="10" t="s">
        <v>384</v>
      </c>
      <c r="BX235" s="50" t="str">
        <f t="shared" si="277"/>
        <v>1</v>
      </c>
      <c r="BY235" s="10" t="s">
        <v>384</v>
      </c>
      <c r="BZ235" s="50" t="str">
        <f t="shared" si="278"/>
        <v>1</v>
      </c>
      <c r="CA235" s="10" t="s">
        <v>384</v>
      </c>
      <c r="CB235" s="50" t="str">
        <f t="shared" si="343"/>
        <v>1</v>
      </c>
      <c r="CC235" s="10" t="s">
        <v>385</v>
      </c>
      <c r="CD235" s="50" t="str">
        <f t="shared" si="344"/>
        <v>0</v>
      </c>
      <c r="CE235" s="10" t="s">
        <v>422</v>
      </c>
      <c r="CF235" s="50" t="str">
        <f t="shared" si="275"/>
        <v>1</v>
      </c>
      <c r="CG235" s="18">
        <f t="shared" si="274"/>
        <v>43</v>
      </c>
    </row>
    <row r="236" spans="1:85" s="45" customFormat="1" ht="34.15" customHeight="1" x14ac:dyDescent="0.2">
      <c r="A236" s="34">
        <v>229</v>
      </c>
      <c r="B236" s="43" t="s">
        <v>169</v>
      </c>
      <c r="C236" s="23">
        <v>1465.3</v>
      </c>
      <c r="D236" s="23">
        <v>0</v>
      </c>
      <c r="E236" s="23">
        <v>1491.2</v>
      </c>
      <c r="F236" s="23">
        <v>0</v>
      </c>
      <c r="G236" s="37">
        <f t="shared" si="312"/>
        <v>98</v>
      </c>
      <c r="H236" s="37">
        <f t="shared" si="313"/>
        <v>5</v>
      </c>
      <c r="I236" s="9" t="s">
        <v>378</v>
      </c>
      <c r="J236" s="50" t="str">
        <f t="shared" si="314"/>
        <v>1</v>
      </c>
      <c r="K236" s="23">
        <v>298.60000000000002</v>
      </c>
      <c r="L236" s="23">
        <v>690.1</v>
      </c>
      <c r="M236" s="37">
        <f t="shared" si="315"/>
        <v>131</v>
      </c>
      <c r="N236" s="37">
        <f t="shared" si="316"/>
        <v>0</v>
      </c>
      <c r="O236" s="8">
        <v>985.3</v>
      </c>
      <c r="P236" s="8">
        <v>1147.0999999999999</v>
      </c>
      <c r="Q236" s="39">
        <f t="shared" si="317"/>
        <v>14</v>
      </c>
      <c r="R236" s="37">
        <f t="shared" si="318"/>
        <v>4</v>
      </c>
      <c r="S236" s="8">
        <v>0</v>
      </c>
      <c r="T236" s="37">
        <f t="shared" si="319"/>
        <v>1</v>
      </c>
      <c r="U236" s="8" t="s">
        <v>380</v>
      </c>
      <c r="V236" s="37" t="str">
        <f t="shared" si="320"/>
        <v>1</v>
      </c>
      <c r="W236" s="8">
        <v>996.1</v>
      </c>
      <c r="X236" s="8">
        <v>1810.2</v>
      </c>
      <c r="Y236" s="37">
        <f t="shared" si="321"/>
        <v>55</v>
      </c>
      <c r="Z236" s="37">
        <f t="shared" si="322"/>
        <v>0</v>
      </c>
      <c r="AA236" s="8">
        <v>0</v>
      </c>
      <c r="AB236" s="8">
        <v>1935.8</v>
      </c>
      <c r="AC236" s="38">
        <f t="shared" si="323"/>
        <v>0</v>
      </c>
      <c r="AD236" s="37">
        <f t="shared" si="324"/>
        <v>2</v>
      </c>
      <c r="AE236" s="23">
        <v>0</v>
      </c>
      <c r="AF236" s="37">
        <f t="shared" si="325"/>
        <v>1</v>
      </c>
      <c r="AG236" s="8">
        <v>840.6</v>
      </c>
      <c r="AH236" s="8">
        <v>1315.1</v>
      </c>
      <c r="AI236" s="8">
        <v>739.1</v>
      </c>
      <c r="AJ236" s="8">
        <v>461.6</v>
      </c>
      <c r="AK236" s="41">
        <f t="shared" si="326"/>
        <v>0</v>
      </c>
      <c r="AL236" s="41">
        <f t="shared" si="327"/>
        <v>3</v>
      </c>
      <c r="AM236" s="8" t="s">
        <v>378</v>
      </c>
      <c r="AN236" s="37" t="str">
        <f t="shared" si="328"/>
        <v>1</v>
      </c>
      <c r="AO236" s="10" t="s">
        <v>380</v>
      </c>
      <c r="AP236" s="37" t="str">
        <f t="shared" si="329"/>
        <v>1</v>
      </c>
      <c r="AQ236" s="23">
        <v>371.1</v>
      </c>
      <c r="AR236" s="23">
        <v>385.5</v>
      </c>
      <c r="AS236" s="23">
        <v>364.8</v>
      </c>
      <c r="AT236" s="23">
        <v>666.2</v>
      </c>
      <c r="AU236" s="40">
        <f t="shared" si="330"/>
        <v>78</v>
      </c>
      <c r="AV236" s="37">
        <f t="shared" si="331"/>
        <v>0</v>
      </c>
      <c r="AW236" s="10" t="s">
        <v>381</v>
      </c>
      <c r="AX236" s="37" t="str">
        <f t="shared" si="332"/>
        <v>1</v>
      </c>
      <c r="AY236" s="8">
        <v>1834.3</v>
      </c>
      <c r="AZ236" s="8">
        <v>101.5</v>
      </c>
      <c r="BA236" s="8">
        <v>1935.8</v>
      </c>
      <c r="BB236" s="37">
        <f t="shared" si="333"/>
        <v>100</v>
      </c>
      <c r="BC236" s="37">
        <f t="shared" si="334"/>
        <v>3</v>
      </c>
      <c r="BD236" s="7" t="s">
        <v>381</v>
      </c>
      <c r="BE236" s="37" t="str">
        <f t="shared" si="335"/>
        <v>1</v>
      </c>
      <c r="BF236" s="8">
        <v>0</v>
      </c>
      <c r="BG236" s="8">
        <v>690.1</v>
      </c>
      <c r="BH236" s="37">
        <f t="shared" si="336"/>
        <v>0</v>
      </c>
      <c r="BI236" s="37">
        <f t="shared" si="337"/>
        <v>5</v>
      </c>
      <c r="BJ236" s="23">
        <v>0</v>
      </c>
      <c r="BK236" s="23">
        <v>1911.7</v>
      </c>
      <c r="BL236" s="1">
        <f t="shared" si="338"/>
        <v>0</v>
      </c>
      <c r="BM236" s="37">
        <f t="shared" si="339"/>
        <v>5</v>
      </c>
      <c r="BN236" s="23">
        <v>0</v>
      </c>
      <c r="BO236" s="23">
        <v>240.8</v>
      </c>
      <c r="BP236" s="23">
        <v>295</v>
      </c>
      <c r="BQ236" s="23">
        <v>449.3</v>
      </c>
      <c r="BR236" s="23">
        <v>701.1</v>
      </c>
      <c r="BS236" s="37">
        <f t="shared" si="340"/>
        <v>0</v>
      </c>
      <c r="BT236" s="37">
        <f t="shared" si="341"/>
        <v>2</v>
      </c>
      <c r="BU236" s="10" t="s">
        <v>384</v>
      </c>
      <c r="BV236" s="50" t="str">
        <f t="shared" si="342"/>
        <v>1</v>
      </c>
      <c r="BW236" s="10" t="s">
        <v>384</v>
      </c>
      <c r="BX236" s="50" t="str">
        <f t="shared" si="277"/>
        <v>1</v>
      </c>
      <c r="BY236" s="10" t="s">
        <v>384</v>
      </c>
      <c r="BZ236" s="50" t="str">
        <f t="shared" si="278"/>
        <v>1</v>
      </c>
      <c r="CA236" s="10" t="s">
        <v>384</v>
      </c>
      <c r="CB236" s="50" t="str">
        <f t="shared" si="343"/>
        <v>1</v>
      </c>
      <c r="CC236" s="10" t="s">
        <v>385</v>
      </c>
      <c r="CD236" s="50" t="str">
        <f t="shared" si="344"/>
        <v>0</v>
      </c>
      <c r="CE236" s="10" t="s">
        <v>422</v>
      </c>
      <c r="CF236" s="50" t="str">
        <f t="shared" si="275"/>
        <v>1</v>
      </c>
      <c r="CG236" s="18">
        <f t="shared" si="274"/>
        <v>42</v>
      </c>
    </row>
    <row r="237" spans="1:85" s="45" customFormat="1" ht="34.15" customHeight="1" x14ac:dyDescent="0.2">
      <c r="A237" s="34">
        <v>234</v>
      </c>
      <c r="B237" s="43" t="s">
        <v>170</v>
      </c>
      <c r="C237" s="23">
        <v>1726.3</v>
      </c>
      <c r="D237" s="23">
        <v>0</v>
      </c>
      <c r="E237" s="23">
        <v>1772.9</v>
      </c>
      <c r="F237" s="23">
        <v>0</v>
      </c>
      <c r="G237" s="37">
        <f t="shared" si="312"/>
        <v>97</v>
      </c>
      <c r="H237" s="37">
        <f t="shared" si="313"/>
        <v>5</v>
      </c>
      <c r="I237" s="9" t="s">
        <v>378</v>
      </c>
      <c r="J237" s="50" t="str">
        <f t="shared" si="314"/>
        <v>1</v>
      </c>
      <c r="K237" s="23">
        <v>820.9</v>
      </c>
      <c r="L237" s="23">
        <v>1512.1</v>
      </c>
      <c r="M237" s="37">
        <f t="shared" si="315"/>
        <v>84</v>
      </c>
      <c r="N237" s="37">
        <f t="shared" si="316"/>
        <v>0</v>
      </c>
      <c r="O237" s="8">
        <v>1726.3</v>
      </c>
      <c r="P237" s="8">
        <v>1235.4000000000001</v>
      </c>
      <c r="Q237" s="39">
        <f t="shared" si="317"/>
        <v>40</v>
      </c>
      <c r="R237" s="37">
        <f t="shared" si="318"/>
        <v>0</v>
      </c>
      <c r="S237" s="8">
        <v>0</v>
      </c>
      <c r="T237" s="37">
        <f t="shared" si="319"/>
        <v>1</v>
      </c>
      <c r="U237" s="8" t="s">
        <v>380</v>
      </c>
      <c r="V237" s="37" t="str">
        <f t="shared" si="320"/>
        <v>1</v>
      </c>
      <c r="W237" s="8">
        <v>354.9</v>
      </c>
      <c r="X237" s="8">
        <v>1998.1</v>
      </c>
      <c r="Y237" s="37">
        <f t="shared" si="321"/>
        <v>18</v>
      </c>
      <c r="Z237" s="37">
        <f t="shared" si="322"/>
        <v>2</v>
      </c>
      <c r="AA237" s="8">
        <v>0</v>
      </c>
      <c r="AB237" s="8">
        <v>2071.9</v>
      </c>
      <c r="AC237" s="38">
        <f t="shared" si="323"/>
        <v>0</v>
      </c>
      <c r="AD237" s="37">
        <f t="shared" si="324"/>
        <v>2</v>
      </c>
      <c r="AE237" s="23">
        <v>0</v>
      </c>
      <c r="AF237" s="37">
        <f t="shared" si="325"/>
        <v>1</v>
      </c>
      <c r="AG237" s="8">
        <v>1563.6</v>
      </c>
      <c r="AH237" s="8">
        <v>1475.4</v>
      </c>
      <c r="AI237" s="8">
        <v>1533.2</v>
      </c>
      <c r="AJ237" s="8">
        <v>1055.9000000000001</v>
      </c>
      <c r="AK237" s="41">
        <f t="shared" si="326"/>
        <v>0</v>
      </c>
      <c r="AL237" s="41">
        <f t="shared" si="327"/>
        <v>3</v>
      </c>
      <c r="AM237" s="8" t="s">
        <v>378</v>
      </c>
      <c r="AN237" s="37" t="str">
        <f t="shared" si="328"/>
        <v>1</v>
      </c>
      <c r="AO237" s="10" t="s">
        <v>380</v>
      </c>
      <c r="AP237" s="37" t="str">
        <f t="shared" si="329"/>
        <v>1</v>
      </c>
      <c r="AQ237" s="23">
        <v>487.3</v>
      </c>
      <c r="AR237" s="23">
        <v>705.7</v>
      </c>
      <c r="AS237" s="23">
        <v>313.7</v>
      </c>
      <c r="AT237" s="23">
        <v>390.7</v>
      </c>
      <c r="AU237" s="40">
        <f t="shared" si="330"/>
        <v>22</v>
      </c>
      <c r="AV237" s="37">
        <f t="shared" si="331"/>
        <v>3</v>
      </c>
      <c r="AW237" s="10" t="s">
        <v>381</v>
      </c>
      <c r="AX237" s="37" t="str">
        <f t="shared" si="332"/>
        <v>1</v>
      </c>
      <c r="AY237" s="8">
        <v>2041.5</v>
      </c>
      <c r="AZ237" s="8">
        <v>30.4</v>
      </c>
      <c r="BA237" s="8">
        <v>2071.9</v>
      </c>
      <c r="BB237" s="37">
        <f t="shared" si="333"/>
        <v>100</v>
      </c>
      <c r="BC237" s="37">
        <f t="shared" si="334"/>
        <v>3</v>
      </c>
      <c r="BD237" s="7" t="s">
        <v>381</v>
      </c>
      <c r="BE237" s="37" t="str">
        <f t="shared" si="335"/>
        <v>1</v>
      </c>
      <c r="BF237" s="8">
        <v>0</v>
      </c>
      <c r="BG237" s="8">
        <v>1512.1</v>
      </c>
      <c r="BH237" s="37">
        <f t="shared" si="336"/>
        <v>0</v>
      </c>
      <c r="BI237" s="37">
        <f t="shared" si="337"/>
        <v>5</v>
      </c>
      <c r="BJ237" s="23">
        <v>0</v>
      </c>
      <c r="BK237" s="23">
        <v>2028.5</v>
      </c>
      <c r="BL237" s="1">
        <f t="shared" si="338"/>
        <v>0</v>
      </c>
      <c r="BM237" s="37">
        <f t="shared" si="339"/>
        <v>5</v>
      </c>
      <c r="BN237" s="23">
        <v>0</v>
      </c>
      <c r="BO237" s="23">
        <v>792.69999999999993</v>
      </c>
      <c r="BP237" s="23">
        <v>-19.700000000000045</v>
      </c>
      <c r="BQ237" s="23">
        <v>719.4</v>
      </c>
      <c r="BR237" s="23">
        <v>374.6</v>
      </c>
      <c r="BS237" s="37">
        <f t="shared" si="340"/>
        <v>0</v>
      </c>
      <c r="BT237" s="37">
        <f t="shared" si="341"/>
        <v>2</v>
      </c>
      <c r="BU237" s="10" t="s">
        <v>384</v>
      </c>
      <c r="BV237" s="50" t="str">
        <f t="shared" si="342"/>
        <v>1</v>
      </c>
      <c r="BW237" s="10" t="s">
        <v>384</v>
      </c>
      <c r="BX237" s="50" t="str">
        <f t="shared" si="277"/>
        <v>1</v>
      </c>
      <c r="BY237" s="10" t="s">
        <v>384</v>
      </c>
      <c r="BZ237" s="50" t="str">
        <f t="shared" si="278"/>
        <v>1</v>
      </c>
      <c r="CA237" s="10" t="s">
        <v>384</v>
      </c>
      <c r="CB237" s="50" t="str">
        <f t="shared" si="343"/>
        <v>1</v>
      </c>
      <c r="CC237" s="10" t="s">
        <v>385</v>
      </c>
      <c r="CD237" s="50" t="str">
        <f t="shared" si="344"/>
        <v>0</v>
      </c>
      <c r="CE237" s="10" t="s">
        <v>422</v>
      </c>
      <c r="CF237" s="50" t="str">
        <f t="shared" si="275"/>
        <v>1</v>
      </c>
      <c r="CG237" s="18">
        <f t="shared" si="274"/>
        <v>43</v>
      </c>
    </row>
    <row r="238" spans="1:85" s="45" customFormat="1" ht="34.15" customHeight="1" x14ac:dyDescent="0.2">
      <c r="A238" s="34">
        <v>236</v>
      </c>
      <c r="B238" s="43" t="s">
        <v>171</v>
      </c>
      <c r="C238" s="23">
        <v>4332.1000000000004</v>
      </c>
      <c r="D238" s="23">
        <v>0</v>
      </c>
      <c r="E238" s="23">
        <v>4435.6000000000004</v>
      </c>
      <c r="F238" s="23">
        <v>0</v>
      </c>
      <c r="G238" s="37">
        <f t="shared" si="312"/>
        <v>98</v>
      </c>
      <c r="H238" s="37">
        <f t="shared" si="313"/>
        <v>5</v>
      </c>
      <c r="I238" s="9" t="s">
        <v>378</v>
      </c>
      <c r="J238" s="50" t="str">
        <f t="shared" si="314"/>
        <v>1</v>
      </c>
      <c r="K238" s="23">
        <v>1478.6</v>
      </c>
      <c r="L238" s="23">
        <v>1120.9000000000001</v>
      </c>
      <c r="M238" s="37">
        <f t="shared" si="315"/>
        <v>24</v>
      </c>
      <c r="N238" s="37">
        <f t="shared" si="316"/>
        <v>2</v>
      </c>
      <c r="O238" s="8">
        <v>4332.1000000000004</v>
      </c>
      <c r="P238" s="8">
        <v>3135.3</v>
      </c>
      <c r="Q238" s="39">
        <f t="shared" si="317"/>
        <v>38</v>
      </c>
      <c r="R238" s="37">
        <f t="shared" si="318"/>
        <v>0</v>
      </c>
      <c r="S238" s="8">
        <v>0</v>
      </c>
      <c r="T238" s="37">
        <f t="shared" si="319"/>
        <v>1</v>
      </c>
      <c r="U238" s="8" t="s">
        <v>380</v>
      </c>
      <c r="V238" s="37" t="str">
        <f t="shared" si="320"/>
        <v>1</v>
      </c>
      <c r="W238" s="8">
        <v>1586.2</v>
      </c>
      <c r="X238" s="8">
        <v>4777.2</v>
      </c>
      <c r="Y238" s="37">
        <f t="shared" si="321"/>
        <v>33</v>
      </c>
      <c r="Z238" s="37">
        <f t="shared" si="322"/>
        <v>1</v>
      </c>
      <c r="AA238" s="8">
        <v>0</v>
      </c>
      <c r="AB238" s="8">
        <v>4778.8999999999996</v>
      </c>
      <c r="AC238" s="38">
        <f t="shared" si="323"/>
        <v>0</v>
      </c>
      <c r="AD238" s="37">
        <f t="shared" si="324"/>
        <v>2</v>
      </c>
      <c r="AE238" s="23">
        <v>0</v>
      </c>
      <c r="AF238" s="37">
        <f t="shared" si="325"/>
        <v>1</v>
      </c>
      <c r="AG238" s="8">
        <v>1026.3</v>
      </c>
      <c r="AH238" s="8">
        <v>3670.3</v>
      </c>
      <c r="AI238" s="8">
        <v>1121</v>
      </c>
      <c r="AJ238" s="8">
        <v>2013.6</v>
      </c>
      <c r="AK238" s="41">
        <f t="shared" si="326"/>
        <v>0</v>
      </c>
      <c r="AL238" s="41">
        <f t="shared" si="327"/>
        <v>3</v>
      </c>
      <c r="AM238" s="8" t="s">
        <v>378</v>
      </c>
      <c r="AN238" s="37" t="str">
        <f t="shared" si="328"/>
        <v>1</v>
      </c>
      <c r="AO238" s="10" t="s">
        <v>380</v>
      </c>
      <c r="AP238" s="37" t="str">
        <f t="shared" si="329"/>
        <v>1</v>
      </c>
      <c r="AQ238" s="23">
        <v>1123.5</v>
      </c>
      <c r="AR238" s="23">
        <v>670.3</v>
      </c>
      <c r="AS238" s="23">
        <v>354</v>
      </c>
      <c r="AT238" s="23">
        <v>487.8</v>
      </c>
      <c r="AU238" s="40">
        <f t="shared" si="330"/>
        <v>32</v>
      </c>
      <c r="AV238" s="37">
        <f t="shared" si="331"/>
        <v>2</v>
      </c>
      <c r="AW238" s="10" t="s">
        <v>381</v>
      </c>
      <c r="AX238" s="37" t="str">
        <f t="shared" si="332"/>
        <v>1</v>
      </c>
      <c r="AY238" s="8">
        <v>4873.6000000000004</v>
      </c>
      <c r="AZ238" s="8">
        <v>0</v>
      </c>
      <c r="BA238" s="8">
        <v>4778.8999999999996</v>
      </c>
      <c r="BB238" s="37">
        <f t="shared" si="333"/>
        <v>102</v>
      </c>
      <c r="BC238" s="37">
        <f t="shared" si="334"/>
        <v>3</v>
      </c>
      <c r="BD238" s="7" t="s">
        <v>381</v>
      </c>
      <c r="BE238" s="37" t="str">
        <f t="shared" si="335"/>
        <v>1</v>
      </c>
      <c r="BF238" s="8">
        <v>0</v>
      </c>
      <c r="BG238" s="8">
        <v>1120.9000000000001</v>
      </c>
      <c r="BH238" s="37">
        <f t="shared" si="336"/>
        <v>0</v>
      </c>
      <c r="BI238" s="37">
        <f t="shared" si="337"/>
        <v>5</v>
      </c>
      <c r="BJ238" s="23">
        <v>0</v>
      </c>
      <c r="BK238" s="23">
        <v>4682.5</v>
      </c>
      <c r="BL238" s="1">
        <f t="shared" si="338"/>
        <v>0</v>
      </c>
      <c r="BM238" s="37">
        <f t="shared" si="339"/>
        <v>5</v>
      </c>
      <c r="BN238" s="23">
        <v>0</v>
      </c>
      <c r="BO238" s="23">
        <v>-295.29999999999995</v>
      </c>
      <c r="BP238" s="23">
        <v>65.5</v>
      </c>
      <c r="BQ238" s="23">
        <v>1416.2</v>
      </c>
      <c r="BR238" s="23">
        <v>1520.7</v>
      </c>
      <c r="BS238" s="37">
        <f t="shared" si="340"/>
        <v>0</v>
      </c>
      <c r="BT238" s="37">
        <f t="shared" si="341"/>
        <v>2</v>
      </c>
      <c r="BU238" s="10" t="s">
        <v>384</v>
      </c>
      <c r="BV238" s="50" t="str">
        <f t="shared" si="342"/>
        <v>1</v>
      </c>
      <c r="BW238" s="10" t="s">
        <v>384</v>
      </c>
      <c r="BX238" s="50" t="str">
        <f t="shared" si="277"/>
        <v>1</v>
      </c>
      <c r="BY238" s="10" t="s">
        <v>384</v>
      </c>
      <c r="BZ238" s="50" t="str">
        <f t="shared" si="278"/>
        <v>1</v>
      </c>
      <c r="CA238" s="10" t="s">
        <v>384</v>
      </c>
      <c r="CB238" s="50" t="str">
        <f t="shared" si="343"/>
        <v>1</v>
      </c>
      <c r="CC238" s="10" t="s">
        <v>385</v>
      </c>
      <c r="CD238" s="50" t="str">
        <f t="shared" si="344"/>
        <v>0</v>
      </c>
      <c r="CE238" s="10" t="s">
        <v>422</v>
      </c>
      <c r="CF238" s="50" t="str">
        <f t="shared" si="275"/>
        <v>1</v>
      </c>
      <c r="CG238" s="18">
        <f t="shared" si="274"/>
        <v>43</v>
      </c>
    </row>
    <row r="239" spans="1:85" s="45" customFormat="1" ht="34.15" customHeight="1" x14ac:dyDescent="0.2">
      <c r="A239" s="34">
        <v>221</v>
      </c>
      <c r="B239" s="43" t="s">
        <v>172</v>
      </c>
      <c r="C239" s="23">
        <v>965.9</v>
      </c>
      <c r="D239" s="23">
        <v>0</v>
      </c>
      <c r="E239" s="23">
        <v>991.8</v>
      </c>
      <c r="F239" s="23">
        <v>0</v>
      </c>
      <c r="G239" s="37">
        <f t="shared" si="240"/>
        <v>97</v>
      </c>
      <c r="H239" s="37">
        <f t="shared" si="241"/>
        <v>5</v>
      </c>
      <c r="I239" s="9" t="s">
        <v>378</v>
      </c>
      <c r="J239" s="50" t="str">
        <f t="shared" si="273"/>
        <v>1</v>
      </c>
      <c r="K239" s="23">
        <v>467</v>
      </c>
      <c r="L239" s="23">
        <v>820.8</v>
      </c>
      <c r="M239" s="37">
        <f t="shared" si="242"/>
        <v>76</v>
      </c>
      <c r="N239" s="37">
        <f t="shared" si="243"/>
        <v>0</v>
      </c>
      <c r="O239" s="8">
        <v>834.9</v>
      </c>
      <c r="P239" s="8">
        <v>914.2</v>
      </c>
      <c r="Q239" s="39">
        <f t="shared" si="244"/>
        <v>9</v>
      </c>
      <c r="R239" s="37">
        <f t="shared" si="245"/>
        <v>5</v>
      </c>
      <c r="S239" s="8">
        <v>0</v>
      </c>
      <c r="T239" s="37">
        <f t="shared" si="246"/>
        <v>1</v>
      </c>
      <c r="U239" s="8" t="s">
        <v>380</v>
      </c>
      <c r="V239" s="37" t="str">
        <f t="shared" si="247"/>
        <v>1</v>
      </c>
      <c r="W239" s="8">
        <v>200.1</v>
      </c>
      <c r="X239" s="8">
        <v>1020.9</v>
      </c>
      <c r="Y239" s="37">
        <f t="shared" si="248"/>
        <v>20</v>
      </c>
      <c r="Z239" s="37">
        <f t="shared" si="249"/>
        <v>2</v>
      </c>
      <c r="AA239" s="8">
        <v>0</v>
      </c>
      <c r="AB239" s="8">
        <v>820.7</v>
      </c>
      <c r="AC239" s="38">
        <f t="shared" si="250"/>
        <v>0</v>
      </c>
      <c r="AD239" s="37">
        <f t="shared" si="251"/>
        <v>2</v>
      </c>
      <c r="AE239" s="23">
        <v>0</v>
      </c>
      <c r="AF239" s="37">
        <f t="shared" si="252"/>
        <v>1</v>
      </c>
      <c r="AG239" s="8">
        <v>596.5</v>
      </c>
      <c r="AH239" s="8">
        <v>917.2</v>
      </c>
      <c r="AI239" s="8">
        <v>820.8</v>
      </c>
      <c r="AJ239" s="8">
        <v>467</v>
      </c>
      <c r="AK239" s="41">
        <f t="shared" si="253"/>
        <v>0</v>
      </c>
      <c r="AL239" s="41">
        <f t="shared" si="254"/>
        <v>3</v>
      </c>
      <c r="AM239" s="8" t="s">
        <v>378</v>
      </c>
      <c r="AN239" s="37" t="str">
        <f t="shared" si="255"/>
        <v>1</v>
      </c>
      <c r="AO239" s="10" t="s">
        <v>380</v>
      </c>
      <c r="AP239" s="37" t="str">
        <f t="shared" si="256"/>
        <v>1</v>
      </c>
      <c r="AQ239" s="23">
        <v>170.6</v>
      </c>
      <c r="AR239" s="23">
        <v>175.5</v>
      </c>
      <c r="AS239" s="23">
        <v>255</v>
      </c>
      <c r="AT239" s="23">
        <v>195.5</v>
      </c>
      <c r="AU239" s="40">
        <f t="shared" si="257"/>
        <v>2</v>
      </c>
      <c r="AV239" s="37">
        <f t="shared" si="258"/>
        <v>5</v>
      </c>
      <c r="AW239" s="10" t="s">
        <v>381</v>
      </c>
      <c r="AX239" s="37" t="str">
        <f t="shared" si="259"/>
        <v>1</v>
      </c>
      <c r="AY239" s="8">
        <v>1045</v>
      </c>
      <c r="AZ239" s="8">
        <v>0</v>
      </c>
      <c r="BA239" s="8">
        <v>820.7</v>
      </c>
      <c r="BB239" s="37">
        <f t="shared" si="260"/>
        <v>127</v>
      </c>
      <c r="BC239" s="37">
        <f t="shared" si="261"/>
        <v>3</v>
      </c>
      <c r="BD239" s="7" t="s">
        <v>381</v>
      </c>
      <c r="BE239" s="37" t="str">
        <f t="shared" si="262"/>
        <v>1</v>
      </c>
      <c r="BF239" s="8">
        <v>0</v>
      </c>
      <c r="BG239" s="8">
        <v>820.8</v>
      </c>
      <c r="BH239" s="37">
        <f t="shared" si="263"/>
        <v>0</v>
      </c>
      <c r="BI239" s="37">
        <f t="shared" si="264"/>
        <v>5</v>
      </c>
      <c r="BJ239" s="23">
        <v>0</v>
      </c>
      <c r="BK239" s="23">
        <v>796.6</v>
      </c>
      <c r="BL239" s="1">
        <f t="shared" si="265"/>
        <v>0</v>
      </c>
      <c r="BM239" s="37">
        <f t="shared" si="266"/>
        <v>5</v>
      </c>
      <c r="BN239" s="23">
        <v>0</v>
      </c>
      <c r="BO239" s="23">
        <v>162</v>
      </c>
      <c r="BP239" s="23">
        <v>-67.700000000000017</v>
      </c>
      <c r="BQ239" s="23">
        <v>658.8</v>
      </c>
      <c r="BR239" s="23">
        <v>267.8</v>
      </c>
      <c r="BS239" s="37">
        <f t="shared" si="267"/>
        <v>0</v>
      </c>
      <c r="BT239" s="37">
        <f t="shared" si="268"/>
        <v>2</v>
      </c>
      <c r="BU239" s="10" t="s">
        <v>384</v>
      </c>
      <c r="BV239" s="50" t="str">
        <f t="shared" si="276"/>
        <v>1</v>
      </c>
      <c r="BW239" s="10" t="s">
        <v>384</v>
      </c>
      <c r="BX239" s="50" t="str">
        <f t="shared" si="277"/>
        <v>1</v>
      </c>
      <c r="BY239" s="10" t="s">
        <v>384</v>
      </c>
      <c r="BZ239" s="50" t="str">
        <f t="shared" si="278"/>
        <v>1</v>
      </c>
      <c r="CA239" s="10" t="s">
        <v>384</v>
      </c>
      <c r="CB239" s="50" t="str">
        <f t="shared" si="271"/>
        <v>1</v>
      </c>
      <c r="CC239" s="10" t="s">
        <v>385</v>
      </c>
      <c r="CD239" s="50" t="str">
        <f t="shared" si="272"/>
        <v>0</v>
      </c>
      <c r="CE239" s="10" t="s">
        <v>422</v>
      </c>
      <c r="CF239" s="50" t="str">
        <f t="shared" si="275"/>
        <v>1</v>
      </c>
      <c r="CG239" s="18">
        <f t="shared" si="274"/>
        <v>50</v>
      </c>
    </row>
    <row r="240" spans="1:85" s="45" customFormat="1" ht="34.15" customHeight="1" x14ac:dyDescent="0.2">
      <c r="A240" s="34">
        <v>230</v>
      </c>
      <c r="B240" s="43" t="s">
        <v>173</v>
      </c>
      <c r="C240" s="23">
        <v>1526.4</v>
      </c>
      <c r="D240" s="23">
        <v>0</v>
      </c>
      <c r="E240" s="23">
        <v>1567.8</v>
      </c>
      <c r="F240" s="23">
        <v>0</v>
      </c>
      <c r="G240" s="37">
        <f t="shared" si="240"/>
        <v>97</v>
      </c>
      <c r="H240" s="37">
        <f t="shared" si="241"/>
        <v>5</v>
      </c>
      <c r="I240" s="9" t="s">
        <v>378</v>
      </c>
      <c r="J240" s="50" t="str">
        <f t="shared" si="273"/>
        <v>1</v>
      </c>
      <c r="K240" s="23">
        <v>297.10000000000002</v>
      </c>
      <c r="L240" s="23">
        <v>505.2</v>
      </c>
      <c r="M240" s="37">
        <f t="shared" si="242"/>
        <v>70</v>
      </c>
      <c r="N240" s="37">
        <f t="shared" si="243"/>
        <v>0</v>
      </c>
      <c r="O240" s="8">
        <v>1421.4</v>
      </c>
      <c r="P240" s="8">
        <v>1048.8</v>
      </c>
      <c r="Q240" s="39">
        <f t="shared" si="244"/>
        <v>36</v>
      </c>
      <c r="R240" s="37">
        <f t="shared" si="245"/>
        <v>0</v>
      </c>
      <c r="S240" s="8">
        <v>0</v>
      </c>
      <c r="T240" s="37">
        <f t="shared" si="246"/>
        <v>1</v>
      </c>
      <c r="U240" s="8" t="s">
        <v>380</v>
      </c>
      <c r="V240" s="37" t="str">
        <f t="shared" si="247"/>
        <v>1</v>
      </c>
      <c r="W240" s="8">
        <v>749</v>
      </c>
      <c r="X240" s="8">
        <v>1458.7</v>
      </c>
      <c r="Y240" s="37">
        <f t="shared" si="248"/>
        <v>51</v>
      </c>
      <c r="Z240" s="37">
        <f t="shared" si="249"/>
        <v>0</v>
      </c>
      <c r="AA240" s="8">
        <v>0</v>
      </c>
      <c r="AB240" s="8">
        <v>1490.3</v>
      </c>
      <c r="AC240" s="38">
        <f t="shared" si="250"/>
        <v>0</v>
      </c>
      <c r="AD240" s="37">
        <f t="shared" si="251"/>
        <v>2</v>
      </c>
      <c r="AE240" s="23">
        <v>0</v>
      </c>
      <c r="AF240" s="37">
        <f t="shared" si="252"/>
        <v>1</v>
      </c>
      <c r="AG240" s="8">
        <v>504.8</v>
      </c>
      <c r="AH240" s="8">
        <v>1103.8</v>
      </c>
      <c r="AI240" s="8">
        <v>511.7</v>
      </c>
      <c r="AJ240" s="8">
        <v>350.1</v>
      </c>
      <c r="AK240" s="41">
        <f t="shared" si="253"/>
        <v>0</v>
      </c>
      <c r="AL240" s="41">
        <f t="shared" si="254"/>
        <v>3</v>
      </c>
      <c r="AM240" s="8" t="s">
        <v>378</v>
      </c>
      <c r="AN240" s="37" t="str">
        <f t="shared" si="255"/>
        <v>1</v>
      </c>
      <c r="AO240" s="10" t="s">
        <v>380</v>
      </c>
      <c r="AP240" s="37" t="str">
        <f t="shared" si="256"/>
        <v>1</v>
      </c>
      <c r="AQ240" s="23">
        <v>270.2</v>
      </c>
      <c r="AR240" s="23">
        <v>280</v>
      </c>
      <c r="AS240" s="23">
        <v>259.89999999999998</v>
      </c>
      <c r="AT240" s="23">
        <v>437.2</v>
      </c>
      <c r="AU240" s="40">
        <f t="shared" si="257"/>
        <v>62</v>
      </c>
      <c r="AV240" s="37">
        <f t="shared" si="258"/>
        <v>0</v>
      </c>
      <c r="AW240" s="10" t="s">
        <v>381</v>
      </c>
      <c r="AX240" s="37" t="str">
        <f t="shared" si="259"/>
        <v>1</v>
      </c>
      <c r="AY240" s="8">
        <v>1497.2</v>
      </c>
      <c r="AZ240" s="8">
        <v>0</v>
      </c>
      <c r="BA240" s="8">
        <v>1490.3</v>
      </c>
      <c r="BB240" s="37">
        <f t="shared" si="260"/>
        <v>100</v>
      </c>
      <c r="BC240" s="37">
        <f t="shared" si="261"/>
        <v>3</v>
      </c>
      <c r="BD240" s="7" t="s">
        <v>381</v>
      </c>
      <c r="BE240" s="37" t="str">
        <f t="shared" si="262"/>
        <v>1</v>
      </c>
      <c r="BF240" s="8">
        <v>0</v>
      </c>
      <c r="BG240" s="8">
        <v>505.2</v>
      </c>
      <c r="BH240" s="37">
        <f t="shared" si="263"/>
        <v>0</v>
      </c>
      <c r="BI240" s="37">
        <f t="shared" si="264"/>
        <v>5</v>
      </c>
      <c r="BJ240" s="23">
        <v>0</v>
      </c>
      <c r="BK240" s="23">
        <v>1451.7</v>
      </c>
      <c r="BL240" s="1">
        <f t="shared" si="265"/>
        <v>0</v>
      </c>
      <c r="BM240" s="37">
        <f t="shared" si="266"/>
        <v>5</v>
      </c>
      <c r="BN240" s="23">
        <v>0</v>
      </c>
      <c r="BO240" s="23">
        <v>107.5</v>
      </c>
      <c r="BP240" s="23">
        <v>98.899999999999977</v>
      </c>
      <c r="BQ240" s="23">
        <v>397.7</v>
      </c>
      <c r="BR240" s="23">
        <v>650.1</v>
      </c>
      <c r="BS240" s="37">
        <f t="shared" si="267"/>
        <v>0</v>
      </c>
      <c r="BT240" s="37">
        <f t="shared" si="268"/>
        <v>2</v>
      </c>
      <c r="BU240" s="10" t="s">
        <v>384</v>
      </c>
      <c r="BV240" s="50" t="str">
        <f t="shared" si="276"/>
        <v>1</v>
      </c>
      <c r="BW240" s="10" t="s">
        <v>384</v>
      </c>
      <c r="BX240" s="50" t="str">
        <f t="shared" si="277"/>
        <v>1</v>
      </c>
      <c r="BY240" s="10" t="s">
        <v>384</v>
      </c>
      <c r="BZ240" s="50" t="str">
        <f t="shared" si="278"/>
        <v>1</v>
      </c>
      <c r="CA240" s="10" t="s">
        <v>384</v>
      </c>
      <c r="CB240" s="50" t="str">
        <f t="shared" si="271"/>
        <v>1</v>
      </c>
      <c r="CC240" s="10" t="s">
        <v>385</v>
      </c>
      <c r="CD240" s="50" t="str">
        <f t="shared" si="272"/>
        <v>0</v>
      </c>
      <c r="CE240" s="10" t="s">
        <v>422</v>
      </c>
      <c r="CF240" s="50" t="str">
        <f t="shared" si="275"/>
        <v>1</v>
      </c>
      <c r="CG240" s="18">
        <f t="shared" si="274"/>
        <v>38</v>
      </c>
    </row>
    <row r="241" spans="1:86" s="45" customFormat="1" ht="34.15" customHeight="1" x14ac:dyDescent="0.2">
      <c r="A241" s="34">
        <v>237</v>
      </c>
      <c r="B241" s="35" t="s">
        <v>174</v>
      </c>
      <c r="C241" s="23">
        <v>459027</v>
      </c>
      <c r="D241" s="23">
        <v>0</v>
      </c>
      <c r="E241" s="23">
        <v>469754</v>
      </c>
      <c r="F241" s="23">
        <v>1168</v>
      </c>
      <c r="G241" s="37">
        <f t="shared" si="240"/>
        <v>98</v>
      </c>
      <c r="H241" s="37">
        <f t="shared" si="241"/>
        <v>5</v>
      </c>
      <c r="I241" s="9" t="s">
        <v>378</v>
      </c>
      <c r="J241" s="50" t="str">
        <f t="shared" si="273"/>
        <v>1</v>
      </c>
      <c r="K241" s="23">
        <v>162476</v>
      </c>
      <c r="L241" s="23">
        <v>144870</v>
      </c>
      <c r="M241" s="37">
        <f t="shared" si="242"/>
        <v>11</v>
      </c>
      <c r="N241" s="37">
        <f t="shared" si="243"/>
        <v>4</v>
      </c>
      <c r="O241" s="8">
        <v>179636</v>
      </c>
      <c r="P241" s="8">
        <v>156580</v>
      </c>
      <c r="Q241" s="39">
        <f t="shared" si="244"/>
        <v>15</v>
      </c>
      <c r="R241" s="37">
        <f t="shared" si="245"/>
        <v>4</v>
      </c>
      <c r="S241" s="8">
        <v>0</v>
      </c>
      <c r="T241" s="37">
        <f t="shared" si="246"/>
        <v>1</v>
      </c>
      <c r="U241" s="8" t="s">
        <v>380</v>
      </c>
      <c r="V241" s="37" t="str">
        <f t="shared" si="247"/>
        <v>1</v>
      </c>
      <c r="W241" s="8">
        <v>76152</v>
      </c>
      <c r="X241" s="8">
        <v>198578</v>
      </c>
      <c r="Y241" s="37">
        <f t="shared" si="248"/>
        <v>38</v>
      </c>
      <c r="Z241" s="37">
        <f t="shared" si="249"/>
        <v>1</v>
      </c>
      <c r="AA241" s="8">
        <v>0</v>
      </c>
      <c r="AB241" s="8">
        <v>421567</v>
      </c>
      <c r="AC241" s="38">
        <f t="shared" si="250"/>
        <v>0</v>
      </c>
      <c r="AD241" s="37">
        <f t="shared" si="251"/>
        <v>2</v>
      </c>
      <c r="AE241" s="23">
        <v>0</v>
      </c>
      <c r="AF241" s="37">
        <f t="shared" si="252"/>
        <v>1</v>
      </c>
      <c r="AG241" s="8">
        <v>152555</v>
      </c>
      <c r="AH241" s="8">
        <v>162476</v>
      </c>
      <c r="AI241" s="8">
        <v>144258</v>
      </c>
      <c r="AJ241" s="8">
        <v>162476</v>
      </c>
      <c r="AK241" s="41">
        <f t="shared" si="253"/>
        <v>0</v>
      </c>
      <c r="AL241" s="41">
        <f t="shared" si="254"/>
        <v>3</v>
      </c>
      <c r="AM241" s="10" t="s">
        <v>378</v>
      </c>
      <c r="AN241" s="37" t="str">
        <f t="shared" si="255"/>
        <v>1</v>
      </c>
      <c r="AO241" s="10" t="s">
        <v>380</v>
      </c>
      <c r="AP241" s="37" t="str">
        <f t="shared" si="256"/>
        <v>1</v>
      </c>
      <c r="AQ241" s="23">
        <v>31975</v>
      </c>
      <c r="AR241" s="23">
        <v>34786</v>
      </c>
      <c r="AS241" s="23">
        <v>39922</v>
      </c>
      <c r="AT241" s="23">
        <v>45872</v>
      </c>
      <c r="AU241" s="40">
        <f t="shared" si="257"/>
        <v>29</v>
      </c>
      <c r="AV241" s="37">
        <f t="shared" si="258"/>
        <v>3</v>
      </c>
      <c r="AW241" s="10" t="s">
        <v>381</v>
      </c>
      <c r="AX241" s="37" t="str">
        <f t="shared" si="259"/>
        <v>1</v>
      </c>
      <c r="AY241" s="8">
        <v>424548</v>
      </c>
      <c r="AZ241" s="8">
        <v>0</v>
      </c>
      <c r="BA241" s="8">
        <v>421567</v>
      </c>
      <c r="BB241" s="37">
        <f t="shared" si="260"/>
        <v>101</v>
      </c>
      <c r="BC241" s="37">
        <f t="shared" si="261"/>
        <v>3</v>
      </c>
      <c r="BD241" s="7" t="s">
        <v>381</v>
      </c>
      <c r="BE241" s="37" t="str">
        <f t="shared" si="262"/>
        <v>1</v>
      </c>
      <c r="BF241" s="8">
        <v>0</v>
      </c>
      <c r="BG241" s="8">
        <v>68713</v>
      </c>
      <c r="BH241" s="37">
        <f t="shared" si="263"/>
        <v>0</v>
      </c>
      <c r="BI241" s="37">
        <f t="shared" si="264"/>
        <v>5</v>
      </c>
      <c r="BJ241" s="23">
        <v>815</v>
      </c>
      <c r="BK241" s="23">
        <v>195597</v>
      </c>
      <c r="BL241" s="1">
        <f t="shared" si="265"/>
        <v>0</v>
      </c>
      <c r="BM241" s="37">
        <f t="shared" si="266"/>
        <v>5</v>
      </c>
      <c r="BN241" s="23">
        <v>-13714</v>
      </c>
      <c r="BO241" s="23">
        <v>-17235</v>
      </c>
      <c r="BP241" s="23">
        <v>0</v>
      </c>
      <c r="BQ241" s="23">
        <v>162105</v>
      </c>
      <c r="BR241" s="23">
        <v>0</v>
      </c>
      <c r="BS241" s="37">
        <f t="shared" si="267"/>
        <v>0</v>
      </c>
      <c r="BT241" s="37">
        <f t="shared" si="268"/>
        <v>2</v>
      </c>
      <c r="BU241" s="10" t="s">
        <v>384</v>
      </c>
      <c r="BV241" s="50" t="str">
        <f t="shared" si="276"/>
        <v>1</v>
      </c>
      <c r="BW241" s="10" t="s">
        <v>384</v>
      </c>
      <c r="BX241" s="50" t="str">
        <f t="shared" si="269"/>
        <v>1</v>
      </c>
      <c r="BY241" s="10" t="s">
        <v>384</v>
      </c>
      <c r="BZ241" s="50" t="str">
        <f t="shared" si="270"/>
        <v>1</v>
      </c>
      <c r="CA241" s="10" t="s">
        <v>384</v>
      </c>
      <c r="CB241" s="50" t="str">
        <f t="shared" si="271"/>
        <v>1</v>
      </c>
      <c r="CC241" s="10" t="s">
        <v>384</v>
      </c>
      <c r="CD241" s="50" t="str">
        <f t="shared" si="272"/>
        <v>1</v>
      </c>
      <c r="CE241" s="10" t="s">
        <v>422</v>
      </c>
      <c r="CF241" s="50" t="str">
        <f t="shared" si="275"/>
        <v>1</v>
      </c>
      <c r="CG241" s="18">
        <f t="shared" si="274"/>
        <v>51</v>
      </c>
      <c r="CH241" s="42"/>
    </row>
    <row r="242" spans="1:86" s="45" customFormat="1" ht="34.15" customHeight="1" x14ac:dyDescent="0.2">
      <c r="A242" s="34">
        <v>238</v>
      </c>
      <c r="B242" s="43" t="s">
        <v>175</v>
      </c>
      <c r="C242" s="23">
        <v>45096</v>
      </c>
      <c r="D242" s="23">
        <v>0</v>
      </c>
      <c r="E242" s="23">
        <v>47929</v>
      </c>
      <c r="F242" s="23">
        <v>0</v>
      </c>
      <c r="G242" s="37">
        <f t="shared" si="240"/>
        <v>94</v>
      </c>
      <c r="H242" s="37">
        <f t="shared" si="241"/>
        <v>5</v>
      </c>
      <c r="I242" s="9" t="s">
        <v>378</v>
      </c>
      <c r="J242" s="50" t="str">
        <f t="shared" si="273"/>
        <v>1</v>
      </c>
      <c r="K242" s="23">
        <v>47052</v>
      </c>
      <c r="L242" s="23">
        <v>52407</v>
      </c>
      <c r="M242" s="37">
        <f t="shared" si="242"/>
        <v>11</v>
      </c>
      <c r="N242" s="37">
        <f t="shared" si="243"/>
        <v>4</v>
      </c>
      <c r="O242" s="8">
        <v>44704</v>
      </c>
      <c r="P242" s="8">
        <v>40976</v>
      </c>
      <c r="Q242" s="39">
        <f t="shared" si="244"/>
        <v>9</v>
      </c>
      <c r="R242" s="37">
        <f t="shared" si="245"/>
        <v>5</v>
      </c>
      <c r="S242" s="8">
        <v>0</v>
      </c>
      <c r="T242" s="37">
        <f t="shared" si="246"/>
        <v>1</v>
      </c>
      <c r="U242" s="8" t="s">
        <v>380</v>
      </c>
      <c r="V242" s="37" t="str">
        <f t="shared" si="247"/>
        <v>1</v>
      </c>
      <c r="W242" s="8">
        <v>3342</v>
      </c>
      <c r="X242" s="8">
        <v>103364</v>
      </c>
      <c r="Y242" s="37">
        <f t="shared" si="248"/>
        <v>3</v>
      </c>
      <c r="Z242" s="37">
        <f t="shared" si="249"/>
        <v>3</v>
      </c>
      <c r="AA242" s="8">
        <v>0</v>
      </c>
      <c r="AB242" s="8">
        <v>96716</v>
      </c>
      <c r="AC242" s="38">
        <f t="shared" si="250"/>
        <v>0</v>
      </c>
      <c r="AD242" s="37">
        <f t="shared" si="251"/>
        <v>2</v>
      </c>
      <c r="AE242" s="23">
        <v>0</v>
      </c>
      <c r="AF242" s="37">
        <f t="shared" si="252"/>
        <v>1</v>
      </c>
      <c r="AG242" s="8">
        <v>45771</v>
      </c>
      <c r="AH242" s="8">
        <v>47052</v>
      </c>
      <c r="AI242" s="8">
        <v>52418</v>
      </c>
      <c r="AJ242" s="8">
        <v>47052</v>
      </c>
      <c r="AK242" s="41">
        <f t="shared" si="253"/>
        <v>0</v>
      </c>
      <c r="AL242" s="41">
        <f t="shared" si="254"/>
        <v>3</v>
      </c>
      <c r="AM242" s="10" t="s">
        <v>378</v>
      </c>
      <c r="AN242" s="37" t="str">
        <f t="shared" si="255"/>
        <v>1</v>
      </c>
      <c r="AO242" s="10" t="s">
        <v>380</v>
      </c>
      <c r="AP242" s="37" t="str">
        <f t="shared" si="256"/>
        <v>1</v>
      </c>
      <c r="AQ242" s="23">
        <v>11041</v>
      </c>
      <c r="AR242" s="23">
        <v>11665</v>
      </c>
      <c r="AS242" s="23">
        <v>12501</v>
      </c>
      <c r="AT242" s="23">
        <v>15412</v>
      </c>
      <c r="AU242" s="40">
        <f t="shared" si="257"/>
        <v>31</v>
      </c>
      <c r="AV242" s="37">
        <f t="shared" si="258"/>
        <v>2</v>
      </c>
      <c r="AW242" s="10" t="s">
        <v>381</v>
      </c>
      <c r="AX242" s="37" t="str">
        <f t="shared" si="259"/>
        <v>1</v>
      </c>
      <c r="AY242" s="8">
        <v>103364</v>
      </c>
      <c r="AZ242" s="8">
        <v>0</v>
      </c>
      <c r="BA242" s="8">
        <v>96716</v>
      </c>
      <c r="BB242" s="37">
        <f t="shared" si="260"/>
        <v>107</v>
      </c>
      <c r="BC242" s="37">
        <f t="shared" si="261"/>
        <v>3</v>
      </c>
      <c r="BD242" s="7" t="s">
        <v>381</v>
      </c>
      <c r="BE242" s="37" t="str">
        <f t="shared" si="262"/>
        <v>1</v>
      </c>
      <c r="BF242" s="8">
        <v>6160</v>
      </c>
      <c r="BG242" s="8">
        <v>52407</v>
      </c>
      <c r="BH242" s="37">
        <f t="shared" si="263"/>
        <v>12</v>
      </c>
      <c r="BI242" s="37">
        <f t="shared" si="264"/>
        <v>4</v>
      </c>
      <c r="BJ242" s="23">
        <v>198</v>
      </c>
      <c r="BK242" s="23">
        <v>96716</v>
      </c>
      <c r="BL242" s="1">
        <f t="shared" si="265"/>
        <v>0</v>
      </c>
      <c r="BM242" s="37">
        <f t="shared" si="266"/>
        <v>5</v>
      </c>
      <c r="BN242" s="23">
        <v>-14434</v>
      </c>
      <c r="BO242" s="23">
        <v>1860</v>
      </c>
      <c r="BP242" s="23">
        <v>1857</v>
      </c>
      <c r="BQ242" s="23">
        <v>50547</v>
      </c>
      <c r="BR242" s="23">
        <v>1485</v>
      </c>
      <c r="BS242" s="37">
        <f t="shared" si="267"/>
        <v>0</v>
      </c>
      <c r="BT242" s="37">
        <f t="shared" si="268"/>
        <v>2</v>
      </c>
      <c r="BU242" s="10" t="s">
        <v>384</v>
      </c>
      <c r="BV242" s="50" t="str">
        <f t="shared" si="276"/>
        <v>1</v>
      </c>
      <c r="BW242" s="10" t="s">
        <v>384</v>
      </c>
      <c r="BX242" s="50" t="str">
        <f t="shared" si="269"/>
        <v>1</v>
      </c>
      <c r="BY242" s="10" t="s">
        <v>384</v>
      </c>
      <c r="BZ242" s="50" t="str">
        <f t="shared" si="270"/>
        <v>1</v>
      </c>
      <c r="CA242" s="10" t="s">
        <v>384</v>
      </c>
      <c r="CB242" s="50" t="str">
        <f t="shared" si="271"/>
        <v>1</v>
      </c>
      <c r="CC242" s="10" t="s">
        <v>384</v>
      </c>
      <c r="CD242" s="50" t="str">
        <f t="shared" si="272"/>
        <v>1</v>
      </c>
      <c r="CE242" s="10" t="s">
        <v>422</v>
      </c>
      <c r="CF242" s="50" t="str">
        <f t="shared" si="275"/>
        <v>1</v>
      </c>
      <c r="CG242" s="18">
        <f t="shared" si="274"/>
        <v>52</v>
      </c>
    </row>
    <row r="243" spans="1:86" s="45" customFormat="1" ht="34.15" customHeight="1" x14ac:dyDescent="0.2">
      <c r="A243" s="34">
        <v>239</v>
      </c>
      <c r="B243" s="43" t="s">
        <v>176</v>
      </c>
      <c r="C243" s="23">
        <v>12353</v>
      </c>
      <c r="D243" s="23">
        <v>0</v>
      </c>
      <c r="E243" s="23">
        <v>12393.9</v>
      </c>
      <c r="F243" s="23">
        <v>0</v>
      </c>
      <c r="G243" s="37">
        <f t="shared" ref="G243:G252" si="345">ROUND((C243-D243)/(E243-F243)*100,0)</f>
        <v>100</v>
      </c>
      <c r="H243" s="37">
        <f t="shared" ref="H243:H252" si="346">IF(G243&lt;51,0,IF(G243&lt;61,1,IF(G243&lt;71,2,IF(G243&lt;81,3,IF(G243&lt;90,4,5)))))</f>
        <v>5</v>
      </c>
      <c r="I243" s="9" t="s">
        <v>378</v>
      </c>
      <c r="J243" s="50" t="str">
        <f t="shared" ref="J243:J252" si="347">IF(I243="Да",SUBSTITUTE(I243,"Да",1),SUBSTITUTE(I243,"Нет",0))</f>
        <v>1</v>
      </c>
      <c r="K243" s="23">
        <v>10218</v>
      </c>
      <c r="L243" s="23">
        <v>7723.2</v>
      </c>
      <c r="M243" s="37">
        <f t="shared" ref="M243:M252" si="348">ROUND(ABS(L243-K243)/K243*100,0)</f>
        <v>24</v>
      </c>
      <c r="N243" s="37">
        <f t="shared" ref="N243:N252" si="349">IF(M243&gt;30,0,IF(M243&gt;25,1,IF(M243&gt;20,2,IF(M243&gt;15,3,IF(M243&gt;10,4,5)))))</f>
        <v>2</v>
      </c>
      <c r="O243" s="8">
        <v>10045</v>
      </c>
      <c r="P243" s="8">
        <v>9939</v>
      </c>
      <c r="Q243" s="39">
        <f t="shared" ref="Q243:Q252" si="350">ROUND(ABS(O243-P243)/P243*100,0)</f>
        <v>1</v>
      </c>
      <c r="R243" s="37">
        <f t="shared" ref="R243:R252" si="351">IF(Q243&gt;30,0,IF(Q243&gt;25,1,IF(Q243&gt;20,2,IF(Q243&gt;15,3,IF(Q243&gt;10,4,5)))))</f>
        <v>5</v>
      </c>
      <c r="S243" s="8">
        <v>0</v>
      </c>
      <c r="T243" s="37">
        <f t="shared" ref="T243:T252" si="352">IF(S243&gt;0,0,1)</f>
        <v>1</v>
      </c>
      <c r="U243" s="8" t="s">
        <v>380</v>
      </c>
      <c r="V243" s="37" t="str">
        <f t="shared" ref="V243:V252" si="353">IF(U243="Имеется",SUBSTITUTE(U243,"Имеется",1),SUBSTITUTE(U243,"Не имеется",0))</f>
        <v>1</v>
      </c>
      <c r="W243" s="8">
        <v>769</v>
      </c>
      <c r="X243" s="8">
        <v>11581</v>
      </c>
      <c r="Y243" s="37">
        <f t="shared" ref="Y243:Y252" si="354">ROUND(W243/X243*100,0)</f>
        <v>7</v>
      </c>
      <c r="Z243" s="37">
        <f t="shared" ref="Z243:Z252" si="355">IF(Y243&gt;50,0,IF(Y243&gt;20,1,IF(Y243&gt;5,2,3)))</f>
        <v>2</v>
      </c>
      <c r="AA243" s="8">
        <v>0</v>
      </c>
      <c r="AB243" s="8">
        <v>10409</v>
      </c>
      <c r="AC243" s="38">
        <f t="shared" ref="AC243:AC252" si="356">ROUND(AA243/AB243*100,1)</f>
        <v>0</v>
      </c>
      <c r="AD243" s="37">
        <f t="shared" ref="AD243:AD252" si="357">IF(AC243=0,2,IF(AC243&gt;0.1,0,1))</f>
        <v>2</v>
      </c>
      <c r="AE243" s="23">
        <v>0</v>
      </c>
      <c r="AF243" s="37">
        <f t="shared" ref="AF243:AF252" si="358">IF(AE243=0,1,0)</f>
        <v>1</v>
      </c>
      <c r="AG243" s="8">
        <v>6517</v>
      </c>
      <c r="AH243" s="8">
        <v>10218</v>
      </c>
      <c r="AI243" s="8">
        <v>7723</v>
      </c>
      <c r="AJ243" s="8">
        <v>10218</v>
      </c>
      <c r="AK243" s="41">
        <f t="shared" ref="AK243:AK252" si="359">ROUND(IF(AG243&lt;AH243,0,IF((AG243-AH243)&lt;(AI243-AJ243),0,((AG243-AH243)-(AI243-AJ243))/AG243*100)),0)</f>
        <v>0</v>
      </c>
      <c r="AL243" s="41">
        <f t="shared" ref="AL243:AL252" si="360">IF(AK243&gt;5,0,IF(AK243&gt;3,1,IF(AK243&gt;0,2,3)))</f>
        <v>3</v>
      </c>
      <c r="AM243" s="10" t="s">
        <v>378</v>
      </c>
      <c r="AN243" s="37" t="str">
        <f t="shared" ref="AN243:AN252" si="361">IF(AM243="Да",SUBSTITUTE(AM243,"Да",1),SUBSTITUTE(AM243,"Нет",0))</f>
        <v>1</v>
      </c>
      <c r="AO243" s="10" t="s">
        <v>380</v>
      </c>
      <c r="AP243" s="37" t="str">
        <f t="shared" ref="AP243:AP252" si="362">IF(AO243="Имеется",SUBSTITUTE(AO243,"Имеется",1),IF(AO243="Нет учреждений, которым доводится мун. задание",SUBSTITUTE(AO243,"Нет учреждений, которым доводится мун. задание",1),SUBSTITUTE(AO243,"Не имеется",0)))</f>
        <v>1</v>
      </c>
      <c r="AQ243" s="23">
        <v>1584</v>
      </c>
      <c r="AR243" s="23">
        <v>998</v>
      </c>
      <c r="AS243" s="23">
        <v>2183</v>
      </c>
      <c r="AT243" s="23">
        <v>3820</v>
      </c>
      <c r="AU243" s="40">
        <f t="shared" ref="AU243:AU252" si="363">ROUND(ABS(AT243/((AQ243+AR243+AS243)/3)-1)*100,0)</f>
        <v>141</v>
      </c>
      <c r="AV243" s="37">
        <f t="shared" ref="AV243:AV252" si="364">IF(AU243&gt;50,0,IF(AU243&gt;40,1,IF(AU243&gt;30,2,IF(AU243&gt;20,3,IF(AU243&gt;10,4,5)))))</f>
        <v>0</v>
      </c>
      <c r="AW243" s="10" t="s">
        <v>381</v>
      </c>
      <c r="AX243" s="37" t="str">
        <f t="shared" ref="AX243:AX252" si="365">IF(AW243="Не имеется",SUBSTITUTE(AW243,"Не имеется",1),SUBSTITUTE(AW243,"Имеется",0))</f>
        <v>1</v>
      </c>
      <c r="AY243" s="8">
        <v>11615</v>
      </c>
      <c r="AZ243" s="8">
        <v>0</v>
      </c>
      <c r="BA243" s="8">
        <v>10409</v>
      </c>
      <c r="BB243" s="37">
        <f t="shared" ref="BB243:BB252" si="366">ROUND((AY243+AZ243)/BA243*100,0)</f>
        <v>112</v>
      </c>
      <c r="BC243" s="37">
        <f t="shared" ref="BC243:BC252" si="367">IF(BB243&lt;90,0,IF(BB243&lt;95,1,IF(BB243&lt;100,2,3)))</f>
        <v>3</v>
      </c>
      <c r="BD243" s="7" t="s">
        <v>381</v>
      </c>
      <c r="BE243" s="37" t="str">
        <f t="shared" ref="BE243:BE252" si="368">IF(BD243="Не имеется",SUBSTITUTE(BD243,"Не имеется",1),SUBSTITUTE(BD243,"Имеется",0))</f>
        <v>1</v>
      </c>
      <c r="BF243" s="8">
        <v>0</v>
      </c>
      <c r="BG243" s="8">
        <v>7724</v>
      </c>
      <c r="BH243" s="37">
        <f t="shared" ref="BH243:BH252" si="369">ROUND(BF243/BG243*100,0)</f>
        <v>0</v>
      </c>
      <c r="BI243" s="37">
        <f t="shared" ref="BI243:BI252" si="370">IF(BH243&gt;50,0,IF(BH243&gt;40,1,IF(BH243&gt;30,2,IF(BH243&gt;20,3,IF(BH243&gt;10,4,5)))))</f>
        <v>5</v>
      </c>
      <c r="BJ243" s="23">
        <v>0</v>
      </c>
      <c r="BK243" s="23">
        <v>10374</v>
      </c>
      <c r="BL243" s="1">
        <f t="shared" ref="BL243:BL252" si="371">ROUND(BJ243/BK243*100,0)</f>
        <v>0</v>
      </c>
      <c r="BM243" s="37">
        <f t="shared" ref="BM243:BM252" si="372">IF(BL243&gt;15,0,IF(BL243&gt;12,1,IF(BL243&gt;9,2,IF(BL243&gt;6,3,IF(BL243&gt;3,4,5)))))</f>
        <v>5</v>
      </c>
      <c r="BN243" s="23">
        <v>-280</v>
      </c>
      <c r="BO243" s="23">
        <v>-1551</v>
      </c>
      <c r="BP243" s="23">
        <v>105</v>
      </c>
      <c r="BQ243" s="23">
        <v>9275</v>
      </c>
      <c r="BR243" s="23">
        <v>664</v>
      </c>
      <c r="BS243" s="37">
        <f t="shared" si="267"/>
        <v>0</v>
      </c>
      <c r="BT243" s="37">
        <f t="shared" ref="BT243:BT252" si="373">IF(BS243&gt;5,0,IF(BS243&gt;0,1,2))</f>
        <v>2</v>
      </c>
      <c r="BU243" s="10" t="s">
        <v>384</v>
      </c>
      <c r="BV243" s="50" t="str">
        <f t="shared" si="276"/>
        <v>1</v>
      </c>
      <c r="BW243" s="10" t="s">
        <v>384</v>
      </c>
      <c r="BX243" s="50" t="str">
        <f t="shared" ref="BX243:BX252" si="374">IF(BW243="Осуществляется",SUBSTITUTE(BW243,"Осуществляется",1),SUBSTITUTE(BW243,"Не осуществляется",0))</f>
        <v>1</v>
      </c>
      <c r="BY243" s="10" t="s">
        <v>384</v>
      </c>
      <c r="BZ243" s="50" t="str">
        <f t="shared" si="270"/>
        <v>1</v>
      </c>
      <c r="CA243" s="10" t="s">
        <v>384</v>
      </c>
      <c r="CB243" s="50" t="str">
        <f t="shared" si="271"/>
        <v>1</v>
      </c>
      <c r="CC243" s="10" t="s">
        <v>385</v>
      </c>
      <c r="CD243" s="50" t="str">
        <f t="shared" ref="CD243:CD252" si="375">IF(CC243="Осуществляется",SUBSTITUTE(CC243,"Осуществляется",1),SUBSTITUTE(CC243,"Не осуществляется",0))</f>
        <v>0</v>
      </c>
      <c r="CE243" s="10" t="s">
        <v>422</v>
      </c>
      <c r="CF243" s="50" t="str">
        <f t="shared" si="275"/>
        <v>1</v>
      </c>
      <c r="CG243" s="18">
        <f t="shared" si="274"/>
        <v>47</v>
      </c>
    </row>
    <row r="244" spans="1:86" s="45" customFormat="1" ht="34.15" customHeight="1" x14ac:dyDescent="0.2">
      <c r="A244" s="34">
        <v>241</v>
      </c>
      <c r="B244" s="43" t="s">
        <v>13</v>
      </c>
      <c r="C244" s="23">
        <v>7378.5</v>
      </c>
      <c r="D244" s="23">
        <v>0</v>
      </c>
      <c r="E244" s="23">
        <v>7433</v>
      </c>
      <c r="F244" s="23">
        <v>0</v>
      </c>
      <c r="G244" s="37">
        <f t="shared" ref="G244:G250" si="376">ROUND((C244-D244)/(E244-F244)*100,0)</f>
        <v>99</v>
      </c>
      <c r="H244" s="37">
        <f t="shared" ref="H244:H250" si="377">IF(G244&lt;51,0,IF(G244&lt;61,1,IF(G244&lt;71,2,IF(G244&lt;81,3,IF(G244&lt;90,4,5)))))</f>
        <v>5</v>
      </c>
      <c r="I244" s="9" t="s">
        <v>378</v>
      </c>
      <c r="J244" s="50" t="str">
        <f t="shared" ref="J244:J250" si="378">IF(I244="Да",SUBSTITUTE(I244,"Да",1),SUBSTITUTE(I244,"Нет",0))</f>
        <v>1</v>
      </c>
      <c r="K244" s="23">
        <v>3230</v>
      </c>
      <c r="L244" s="23">
        <v>2548</v>
      </c>
      <c r="M244" s="37">
        <f t="shared" ref="M244:M250" si="379">ROUND(ABS(L244-K244)/K244*100,0)</f>
        <v>21</v>
      </c>
      <c r="N244" s="37">
        <f t="shared" ref="N244:N250" si="380">IF(M244&gt;30,0,IF(M244&gt;25,1,IF(M244&gt;20,2,IF(M244&gt;15,3,IF(M244&gt;10,4,5)))))</f>
        <v>2</v>
      </c>
      <c r="O244" s="8">
        <v>3592</v>
      </c>
      <c r="P244" s="8">
        <v>3230</v>
      </c>
      <c r="Q244" s="39">
        <f t="shared" ref="Q244:Q250" si="381">ROUND(ABS(O244-P244)/P244*100,0)</f>
        <v>11</v>
      </c>
      <c r="R244" s="37">
        <f t="shared" ref="R244:R250" si="382">IF(Q244&gt;30,0,IF(Q244&gt;25,1,IF(Q244&gt;20,2,IF(Q244&gt;15,3,IF(Q244&gt;10,4,5)))))</f>
        <v>4</v>
      </c>
      <c r="S244" s="8">
        <v>0</v>
      </c>
      <c r="T244" s="37">
        <f t="shared" ref="T244:T250" si="383">IF(S244&gt;0,0,1)</f>
        <v>1</v>
      </c>
      <c r="U244" s="8" t="s">
        <v>380</v>
      </c>
      <c r="V244" s="37" t="str">
        <f t="shared" ref="V244:V250" si="384">IF(U244="Имеется",SUBSTITUTE(U244,"Имеется",1),SUBSTITUTE(U244,"Не имеется",0))</f>
        <v>1</v>
      </c>
      <c r="W244" s="8">
        <v>1972</v>
      </c>
      <c r="X244" s="8">
        <v>5524</v>
      </c>
      <c r="Y244" s="37">
        <f t="shared" ref="Y244:Y250" si="385">ROUND(W244/X244*100,0)</f>
        <v>36</v>
      </c>
      <c r="Z244" s="37">
        <f t="shared" ref="Z244:Z250" si="386">IF(Y244&gt;50,0,IF(Y244&gt;20,1,IF(Y244&gt;5,2,3)))</f>
        <v>1</v>
      </c>
      <c r="AA244" s="8">
        <v>0</v>
      </c>
      <c r="AB244" s="8">
        <v>6127</v>
      </c>
      <c r="AC244" s="38">
        <f t="shared" ref="AC244:AC250" si="387">ROUND(AA244/AB244*100,1)</f>
        <v>0</v>
      </c>
      <c r="AD244" s="37">
        <f t="shared" ref="AD244:AD250" si="388">IF(AC244=0,2,IF(AC244&gt;0.1,0,1))</f>
        <v>2</v>
      </c>
      <c r="AE244" s="23">
        <v>0</v>
      </c>
      <c r="AF244" s="37">
        <f t="shared" ref="AF244:AF250" si="389">IF(AE244=0,1,0)</f>
        <v>1</v>
      </c>
      <c r="AG244" s="8">
        <v>3103</v>
      </c>
      <c r="AH244" s="8">
        <v>3230</v>
      </c>
      <c r="AI244" s="8">
        <v>2548</v>
      </c>
      <c r="AJ244" s="8">
        <v>3230</v>
      </c>
      <c r="AK244" s="41">
        <f t="shared" ref="AK244:AK250" si="390">ROUND(IF(AG244&lt;AH244,0,IF((AG244-AH244)&lt;(AI244-AJ244),0,((AG244-AH244)-(AI244-AJ244))/AG244*100)),0)</f>
        <v>0</v>
      </c>
      <c r="AL244" s="41">
        <f t="shared" ref="AL244:AL250" si="391">IF(AK244&gt;5,0,IF(AK244&gt;3,1,IF(AK244&gt;0,2,3)))</f>
        <v>3</v>
      </c>
      <c r="AM244" s="10" t="s">
        <v>378</v>
      </c>
      <c r="AN244" s="37" t="str">
        <f t="shared" ref="AN244:AN250" si="392">IF(AM244="Да",SUBSTITUTE(AM244,"Да",1),SUBSTITUTE(AM244,"Нет",0))</f>
        <v>1</v>
      </c>
      <c r="AO244" s="10" t="s">
        <v>380</v>
      </c>
      <c r="AP244" s="37" t="str">
        <f t="shared" ref="AP244:AP250" si="393">IF(AO244="Имеется",SUBSTITUTE(AO244,"Имеется",1),IF(AO244="Нет учреждений, которым доводится мун. задание",SUBSTITUTE(AO244,"Нет учреждений, которым доводится мун. задание",1),SUBSTITUTE(AO244,"Не имеется",0)))</f>
        <v>1</v>
      </c>
      <c r="AQ244" s="23">
        <v>1121</v>
      </c>
      <c r="AR244" s="23">
        <v>2020</v>
      </c>
      <c r="AS244" s="23">
        <v>536</v>
      </c>
      <c r="AT244" s="23">
        <v>1398</v>
      </c>
      <c r="AU244" s="40">
        <f t="shared" ref="AU244:AU250" si="394">ROUND(ABS(AT244/((AQ244+AR244+AS244)/3)-1)*100,0)</f>
        <v>14</v>
      </c>
      <c r="AV244" s="37">
        <f t="shared" ref="AV244:AV250" si="395">IF(AU244&gt;50,0,IF(AU244&gt;40,1,IF(AU244&gt;30,2,IF(AU244&gt;20,3,IF(AU244&gt;10,4,5)))))</f>
        <v>4</v>
      </c>
      <c r="AW244" s="10" t="s">
        <v>381</v>
      </c>
      <c r="AX244" s="37" t="str">
        <f t="shared" ref="AX244:AX250" si="396">IF(AW244="Не имеется",SUBSTITUTE(AW244,"Не имеется",1),SUBSTITUTE(AW244,"Имеется",0))</f>
        <v>1</v>
      </c>
      <c r="AY244" s="8">
        <v>5571</v>
      </c>
      <c r="AZ244" s="8">
        <v>555</v>
      </c>
      <c r="BA244" s="8">
        <v>6127</v>
      </c>
      <c r="BB244" s="37">
        <f t="shared" ref="BB244:BB250" si="397">ROUND((AY244+AZ244)/BA244*100,0)</f>
        <v>100</v>
      </c>
      <c r="BC244" s="37">
        <f t="shared" ref="BC244:BC250" si="398">IF(BB244&lt;90,0,IF(BB244&lt;95,1,IF(BB244&lt;100,2,3)))</f>
        <v>3</v>
      </c>
      <c r="BD244" s="7" t="s">
        <v>381</v>
      </c>
      <c r="BE244" s="37" t="str">
        <f t="shared" ref="BE244:BE250" si="399">IF(BD244="Не имеется",SUBSTITUTE(BD244,"Не имеется",1),SUBSTITUTE(BD244,"Имеется",0))</f>
        <v>1</v>
      </c>
      <c r="BF244" s="8">
        <v>0</v>
      </c>
      <c r="BG244" s="8">
        <v>2548</v>
      </c>
      <c r="BH244" s="37">
        <f t="shared" ref="BH244:BH250" si="400">ROUND(BF244/BG244*100,0)</f>
        <v>0</v>
      </c>
      <c r="BI244" s="37">
        <f t="shared" ref="BI244:BI250" si="401">IF(BH244&gt;50,0,IF(BH244&gt;40,1,IF(BH244&gt;30,2,IF(BH244&gt;20,3,IF(BH244&gt;10,4,5)))))</f>
        <v>5</v>
      </c>
      <c r="BJ244" s="23">
        <v>0</v>
      </c>
      <c r="BK244" s="23">
        <v>6079</v>
      </c>
      <c r="BL244" s="1">
        <f t="shared" ref="BL244:BL250" si="402">ROUND(BJ244/BK244*100,0)</f>
        <v>0</v>
      </c>
      <c r="BM244" s="37">
        <f t="shared" ref="BM244:BM250" si="403">IF(BL244&gt;15,0,IF(BL244&gt;12,1,IF(BL244&gt;9,2,IF(BL244&gt;6,3,IF(BL244&gt;3,4,5)))))</f>
        <v>5</v>
      </c>
      <c r="BN244" s="23">
        <v>0</v>
      </c>
      <c r="BO244" s="23">
        <v>212</v>
      </c>
      <c r="BP244" s="23">
        <v>0</v>
      </c>
      <c r="BQ244" s="23">
        <v>2336</v>
      </c>
      <c r="BR244" s="23">
        <v>1972</v>
      </c>
      <c r="BS244" s="37">
        <f t="shared" si="267"/>
        <v>0</v>
      </c>
      <c r="BT244" s="37">
        <f t="shared" ref="BT244:BT250" si="404">IF(BS244&gt;5,0,IF(BS244&gt;0,1,2))</f>
        <v>2</v>
      </c>
      <c r="BU244" s="10" t="s">
        <v>384</v>
      </c>
      <c r="BV244" s="50" t="str">
        <f t="shared" ref="BV244:BV250" si="405">IF(BU244="Осуществляется",SUBSTITUTE(BU244,"Осуществляется",1),SUBSTITUTE(BU244,"Не осуществляется",0))</f>
        <v>1</v>
      </c>
      <c r="BW244" s="10" t="s">
        <v>384</v>
      </c>
      <c r="BX244" s="50" t="str">
        <f t="shared" ref="BX244:BX250" si="406">IF(BW244="Осуществляется",SUBSTITUTE(BW244,"Осуществляется",1),SUBSTITUTE(BW244,"Не осуществляется",0))</f>
        <v>1</v>
      </c>
      <c r="BY244" s="10" t="s">
        <v>384</v>
      </c>
      <c r="BZ244" s="50" t="str">
        <f t="shared" ref="BZ244:BZ250" si="407">IF(BY244="Осуществляется",SUBSTITUTE(BY244,"Осуществляется",1),SUBSTITUTE(BY244,"Не осуществляется",0))</f>
        <v>1</v>
      </c>
      <c r="CA244" s="10" t="s">
        <v>384</v>
      </c>
      <c r="CB244" s="50" t="str">
        <f t="shared" ref="CB244:CB250" si="408">IF(CA244="Осуществляется",SUBSTITUTE(CA244,"Осуществляется",1),SUBSTITUTE(CA244,"Не осуществляется",0))</f>
        <v>1</v>
      </c>
      <c r="CC244" s="10" t="s">
        <v>385</v>
      </c>
      <c r="CD244" s="50" t="str">
        <f t="shared" ref="CD244:CD250" si="409">IF(CC244="Осуществляется",SUBSTITUTE(CC244,"Осуществляется",1),SUBSTITUTE(CC244,"Не осуществляется",0))</f>
        <v>0</v>
      </c>
      <c r="CE244" s="10" t="s">
        <v>422</v>
      </c>
      <c r="CF244" s="50" t="str">
        <f t="shared" si="275"/>
        <v>1</v>
      </c>
      <c r="CG244" s="18">
        <f t="shared" si="274"/>
        <v>49</v>
      </c>
    </row>
    <row r="245" spans="1:86" s="45" customFormat="1" ht="34.15" customHeight="1" x14ac:dyDescent="0.2">
      <c r="A245" s="34">
        <v>242</v>
      </c>
      <c r="B245" s="43" t="s">
        <v>177</v>
      </c>
      <c r="C245" s="23">
        <v>13975</v>
      </c>
      <c r="D245" s="23">
        <v>0</v>
      </c>
      <c r="E245" s="23">
        <v>14024</v>
      </c>
      <c r="F245" s="23">
        <v>0</v>
      </c>
      <c r="G245" s="37">
        <f t="shared" si="376"/>
        <v>100</v>
      </c>
      <c r="H245" s="37">
        <f t="shared" si="377"/>
        <v>5</v>
      </c>
      <c r="I245" s="9" t="s">
        <v>378</v>
      </c>
      <c r="J245" s="50" t="str">
        <f t="shared" si="378"/>
        <v>1</v>
      </c>
      <c r="K245" s="23">
        <v>9476</v>
      </c>
      <c r="L245" s="23">
        <v>4732</v>
      </c>
      <c r="M245" s="37">
        <f t="shared" si="379"/>
        <v>50</v>
      </c>
      <c r="N245" s="37">
        <f t="shared" si="380"/>
        <v>0</v>
      </c>
      <c r="O245" s="8">
        <v>9092</v>
      </c>
      <c r="P245" s="8">
        <v>9476</v>
      </c>
      <c r="Q245" s="39">
        <f t="shared" si="381"/>
        <v>4</v>
      </c>
      <c r="R245" s="37">
        <f t="shared" si="382"/>
        <v>5</v>
      </c>
      <c r="S245" s="8">
        <v>0</v>
      </c>
      <c r="T245" s="37">
        <f t="shared" si="383"/>
        <v>1</v>
      </c>
      <c r="U245" s="8" t="s">
        <v>380</v>
      </c>
      <c r="V245" s="37" t="str">
        <f t="shared" si="384"/>
        <v>1</v>
      </c>
      <c r="W245" s="8">
        <v>1139</v>
      </c>
      <c r="X245" s="8">
        <v>6830</v>
      </c>
      <c r="Y245" s="37">
        <f t="shared" si="385"/>
        <v>17</v>
      </c>
      <c r="Z245" s="37">
        <f t="shared" si="386"/>
        <v>2</v>
      </c>
      <c r="AA245" s="8">
        <v>0</v>
      </c>
      <c r="AB245" s="8">
        <v>9590</v>
      </c>
      <c r="AC245" s="38">
        <f t="shared" si="387"/>
        <v>0</v>
      </c>
      <c r="AD245" s="37">
        <f t="shared" si="388"/>
        <v>2</v>
      </c>
      <c r="AE245" s="23">
        <v>0</v>
      </c>
      <c r="AF245" s="37">
        <f t="shared" si="389"/>
        <v>1</v>
      </c>
      <c r="AG245" s="8">
        <v>7441</v>
      </c>
      <c r="AH245" s="8">
        <v>9476</v>
      </c>
      <c r="AI245" s="8">
        <v>4732</v>
      </c>
      <c r="AJ245" s="8">
        <v>9476</v>
      </c>
      <c r="AK245" s="41">
        <f t="shared" si="390"/>
        <v>0</v>
      </c>
      <c r="AL245" s="41">
        <f t="shared" si="391"/>
        <v>3</v>
      </c>
      <c r="AM245" s="10" t="s">
        <v>378</v>
      </c>
      <c r="AN245" s="37" t="str">
        <f t="shared" si="392"/>
        <v>1</v>
      </c>
      <c r="AO245" s="10" t="s">
        <v>380</v>
      </c>
      <c r="AP245" s="37" t="str">
        <f t="shared" si="393"/>
        <v>1</v>
      </c>
      <c r="AQ245" s="23">
        <v>1559</v>
      </c>
      <c r="AR245" s="23">
        <v>1803</v>
      </c>
      <c r="AS245" s="23">
        <v>2038</v>
      </c>
      <c r="AT245" s="23">
        <v>2868</v>
      </c>
      <c r="AU245" s="40">
        <f t="shared" si="394"/>
        <v>59</v>
      </c>
      <c r="AV245" s="37">
        <f t="shared" si="395"/>
        <v>0</v>
      </c>
      <c r="AW245" s="10" t="s">
        <v>381</v>
      </c>
      <c r="AX245" s="37" t="str">
        <f t="shared" si="396"/>
        <v>1</v>
      </c>
      <c r="AY245" s="8">
        <v>6880</v>
      </c>
      <c r="AZ245" s="8">
        <v>2709</v>
      </c>
      <c r="BA245" s="8">
        <v>9590</v>
      </c>
      <c r="BB245" s="37">
        <f t="shared" si="397"/>
        <v>100</v>
      </c>
      <c r="BC245" s="37">
        <f t="shared" si="398"/>
        <v>3</v>
      </c>
      <c r="BD245" s="7" t="s">
        <v>381</v>
      </c>
      <c r="BE245" s="37" t="str">
        <f t="shared" si="399"/>
        <v>1</v>
      </c>
      <c r="BF245" s="8">
        <v>0</v>
      </c>
      <c r="BG245" s="8">
        <v>4732</v>
      </c>
      <c r="BH245" s="37">
        <f t="shared" si="400"/>
        <v>0</v>
      </c>
      <c r="BI245" s="37">
        <f t="shared" si="401"/>
        <v>5</v>
      </c>
      <c r="BJ245" s="23">
        <v>0</v>
      </c>
      <c r="BK245" s="23">
        <v>9539</v>
      </c>
      <c r="BL245" s="1">
        <f t="shared" si="402"/>
        <v>0</v>
      </c>
      <c r="BM245" s="37">
        <f t="shared" si="403"/>
        <v>5</v>
      </c>
      <c r="BN245" s="23">
        <v>0</v>
      </c>
      <c r="BO245" s="23">
        <v>-3745</v>
      </c>
      <c r="BP245" s="23">
        <v>208</v>
      </c>
      <c r="BQ245" s="23">
        <v>8477</v>
      </c>
      <c r="BR245" s="23">
        <v>932</v>
      </c>
      <c r="BS245" s="37">
        <f t="shared" si="267"/>
        <v>0</v>
      </c>
      <c r="BT245" s="37">
        <f t="shared" si="404"/>
        <v>2</v>
      </c>
      <c r="BU245" s="10" t="s">
        <v>385</v>
      </c>
      <c r="BV245" s="50" t="str">
        <f t="shared" si="405"/>
        <v>0</v>
      </c>
      <c r="BW245" s="10" t="s">
        <v>384</v>
      </c>
      <c r="BX245" s="50" t="str">
        <f t="shared" si="406"/>
        <v>1</v>
      </c>
      <c r="BY245" s="10" t="s">
        <v>384</v>
      </c>
      <c r="BZ245" s="50" t="str">
        <f t="shared" si="407"/>
        <v>1</v>
      </c>
      <c r="CA245" s="10" t="s">
        <v>384</v>
      </c>
      <c r="CB245" s="50" t="str">
        <f t="shared" si="408"/>
        <v>1</v>
      </c>
      <c r="CC245" s="10" t="s">
        <v>385</v>
      </c>
      <c r="CD245" s="50" t="str">
        <f t="shared" si="409"/>
        <v>0</v>
      </c>
      <c r="CE245" s="10" t="s">
        <v>422</v>
      </c>
      <c r="CF245" s="50" t="str">
        <f t="shared" si="275"/>
        <v>1</v>
      </c>
      <c r="CG245" s="18">
        <f t="shared" si="274"/>
        <v>44</v>
      </c>
    </row>
    <row r="246" spans="1:86" s="45" customFormat="1" ht="34.15" customHeight="1" x14ac:dyDescent="0.2">
      <c r="A246" s="34">
        <v>243</v>
      </c>
      <c r="B246" s="43" t="s">
        <v>178</v>
      </c>
      <c r="C246" s="23">
        <v>14142</v>
      </c>
      <c r="D246" s="23">
        <v>0</v>
      </c>
      <c r="E246" s="23">
        <v>14194</v>
      </c>
      <c r="F246" s="23">
        <v>0</v>
      </c>
      <c r="G246" s="37">
        <f t="shared" si="376"/>
        <v>100</v>
      </c>
      <c r="H246" s="37">
        <f t="shared" si="377"/>
        <v>5</v>
      </c>
      <c r="I246" s="9" t="s">
        <v>378</v>
      </c>
      <c r="J246" s="50" t="str">
        <f t="shared" si="378"/>
        <v>1</v>
      </c>
      <c r="K246" s="23">
        <v>11011</v>
      </c>
      <c r="L246" s="23">
        <v>18248</v>
      </c>
      <c r="M246" s="37">
        <f t="shared" si="379"/>
        <v>66</v>
      </c>
      <c r="N246" s="37">
        <f t="shared" si="380"/>
        <v>0</v>
      </c>
      <c r="O246" s="8">
        <v>12496</v>
      </c>
      <c r="P246" s="8">
        <v>11011</v>
      </c>
      <c r="Q246" s="39">
        <f t="shared" si="381"/>
        <v>13</v>
      </c>
      <c r="R246" s="37">
        <f t="shared" si="382"/>
        <v>4</v>
      </c>
      <c r="S246" s="8">
        <v>0</v>
      </c>
      <c r="T246" s="37">
        <f t="shared" si="383"/>
        <v>1</v>
      </c>
      <c r="U246" s="8" t="s">
        <v>380</v>
      </c>
      <c r="V246" s="37" t="str">
        <f t="shared" si="384"/>
        <v>1</v>
      </c>
      <c r="W246" s="8">
        <v>226</v>
      </c>
      <c r="X246" s="8">
        <v>19597</v>
      </c>
      <c r="Y246" s="37">
        <f t="shared" si="385"/>
        <v>1</v>
      </c>
      <c r="Z246" s="37">
        <f t="shared" si="386"/>
        <v>3</v>
      </c>
      <c r="AA246" s="8">
        <v>0</v>
      </c>
      <c r="AB246" s="8">
        <v>10050</v>
      </c>
      <c r="AC246" s="38">
        <f t="shared" si="387"/>
        <v>0</v>
      </c>
      <c r="AD246" s="37">
        <f t="shared" si="388"/>
        <v>2</v>
      </c>
      <c r="AE246" s="23">
        <v>0</v>
      </c>
      <c r="AF246" s="37">
        <f t="shared" si="389"/>
        <v>1</v>
      </c>
      <c r="AG246" s="8">
        <v>8652</v>
      </c>
      <c r="AH246" s="8">
        <v>11011</v>
      </c>
      <c r="AI246" s="8">
        <v>18248</v>
      </c>
      <c r="AJ246" s="8">
        <v>11011</v>
      </c>
      <c r="AK246" s="41">
        <f t="shared" si="390"/>
        <v>0</v>
      </c>
      <c r="AL246" s="41">
        <f t="shared" si="391"/>
        <v>3</v>
      </c>
      <c r="AM246" s="10" t="s">
        <v>378</v>
      </c>
      <c r="AN246" s="37" t="str">
        <f t="shared" si="392"/>
        <v>1</v>
      </c>
      <c r="AO246" s="10" t="s">
        <v>380</v>
      </c>
      <c r="AP246" s="37" t="str">
        <f t="shared" si="393"/>
        <v>1</v>
      </c>
      <c r="AQ246" s="23">
        <v>897</v>
      </c>
      <c r="AR246" s="23">
        <v>1464</v>
      </c>
      <c r="AS246" s="23">
        <v>3569</v>
      </c>
      <c r="AT246" s="23">
        <v>2483</v>
      </c>
      <c r="AU246" s="40">
        <f t="shared" si="394"/>
        <v>26</v>
      </c>
      <c r="AV246" s="37">
        <f t="shared" si="395"/>
        <v>3</v>
      </c>
      <c r="AW246" s="10" t="s">
        <v>381</v>
      </c>
      <c r="AX246" s="37" t="str">
        <f t="shared" si="396"/>
        <v>1</v>
      </c>
      <c r="AY246" s="8">
        <v>19646</v>
      </c>
      <c r="AZ246" s="8">
        <v>0</v>
      </c>
      <c r="BA246" s="8">
        <v>10050</v>
      </c>
      <c r="BB246" s="37">
        <f t="shared" si="397"/>
        <v>195</v>
      </c>
      <c r="BC246" s="37">
        <f t="shared" si="398"/>
        <v>3</v>
      </c>
      <c r="BD246" s="7" t="s">
        <v>381</v>
      </c>
      <c r="BE246" s="37" t="str">
        <f t="shared" si="399"/>
        <v>1</v>
      </c>
      <c r="BF246" s="8">
        <v>0</v>
      </c>
      <c r="BG246" s="8">
        <v>18248</v>
      </c>
      <c r="BH246" s="37">
        <f t="shared" si="400"/>
        <v>0</v>
      </c>
      <c r="BI246" s="37">
        <f t="shared" si="401"/>
        <v>5</v>
      </c>
      <c r="BJ246" s="23">
        <v>0</v>
      </c>
      <c r="BK246" s="23">
        <v>10002</v>
      </c>
      <c r="BL246" s="1">
        <f t="shared" si="402"/>
        <v>0</v>
      </c>
      <c r="BM246" s="37">
        <f t="shared" si="403"/>
        <v>5</v>
      </c>
      <c r="BN246" s="23">
        <v>0</v>
      </c>
      <c r="BO246" s="23">
        <v>7513</v>
      </c>
      <c r="BP246" s="23">
        <v>126</v>
      </c>
      <c r="BQ246" s="23">
        <v>10735</v>
      </c>
      <c r="BR246" s="23">
        <v>100</v>
      </c>
      <c r="BS246" s="37">
        <f t="shared" si="267"/>
        <v>0</v>
      </c>
      <c r="BT246" s="37">
        <f t="shared" si="404"/>
        <v>2</v>
      </c>
      <c r="BU246" s="10" t="s">
        <v>384</v>
      </c>
      <c r="BV246" s="50" t="str">
        <f t="shared" si="405"/>
        <v>1</v>
      </c>
      <c r="BW246" s="10" t="s">
        <v>384</v>
      </c>
      <c r="BX246" s="50" t="str">
        <f t="shared" si="406"/>
        <v>1</v>
      </c>
      <c r="BY246" s="10" t="s">
        <v>384</v>
      </c>
      <c r="BZ246" s="50" t="str">
        <f t="shared" si="407"/>
        <v>1</v>
      </c>
      <c r="CA246" s="10" t="s">
        <v>384</v>
      </c>
      <c r="CB246" s="50" t="str">
        <f t="shared" si="408"/>
        <v>1</v>
      </c>
      <c r="CC246" s="10" t="s">
        <v>385</v>
      </c>
      <c r="CD246" s="50" t="str">
        <f t="shared" si="409"/>
        <v>0</v>
      </c>
      <c r="CE246" s="10" t="s">
        <v>422</v>
      </c>
      <c r="CF246" s="50" t="str">
        <f t="shared" si="275"/>
        <v>1</v>
      </c>
      <c r="CG246" s="18">
        <f t="shared" si="274"/>
        <v>48</v>
      </c>
    </row>
    <row r="247" spans="1:86" s="45" customFormat="1" ht="34.15" customHeight="1" x14ac:dyDescent="0.2">
      <c r="A247" s="34">
        <v>244</v>
      </c>
      <c r="B247" s="43" t="s">
        <v>179</v>
      </c>
      <c r="C247" s="23">
        <v>12493</v>
      </c>
      <c r="D247" s="23">
        <v>0</v>
      </c>
      <c r="E247" s="23">
        <v>12574</v>
      </c>
      <c r="F247" s="23">
        <v>0</v>
      </c>
      <c r="G247" s="37">
        <f t="shared" si="376"/>
        <v>99</v>
      </c>
      <c r="H247" s="37">
        <f t="shared" si="377"/>
        <v>5</v>
      </c>
      <c r="I247" s="9" t="s">
        <v>378</v>
      </c>
      <c r="J247" s="50" t="str">
        <f t="shared" si="378"/>
        <v>1</v>
      </c>
      <c r="K247" s="23">
        <v>4931</v>
      </c>
      <c r="L247" s="23">
        <v>5510</v>
      </c>
      <c r="M247" s="37">
        <f t="shared" si="379"/>
        <v>12</v>
      </c>
      <c r="N247" s="37">
        <f t="shared" si="380"/>
        <v>4</v>
      </c>
      <c r="O247" s="8">
        <v>5617</v>
      </c>
      <c r="P247" s="8">
        <v>4931</v>
      </c>
      <c r="Q247" s="39">
        <f t="shared" si="381"/>
        <v>14</v>
      </c>
      <c r="R247" s="37">
        <f t="shared" si="382"/>
        <v>4</v>
      </c>
      <c r="S247" s="8">
        <v>0</v>
      </c>
      <c r="T247" s="37">
        <f t="shared" si="383"/>
        <v>1</v>
      </c>
      <c r="U247" s="8" t="s">
        <v>380</v>
      </c>
      <c r="V247" s="37" t="str">
        <f t="shared" si="384"/>
        <v>1</v>
      </c>
      <c r="W247" s="8">
        <v>5984</v>
      </c>
      <c r="X247" s="8">
        <v>12221</v>
      </c>
      <c r="Y247" s="37">
        <f t="shared" si="385"/>
        <v>49</v>
      </c>
      <c r="Z247" s="37">
        <f t="shared" si="386"/>
        <v>1</v>
      </c>
      <c r="AA247" s="8">
        <v>0</v>
      </c>
      <c r="AB247" s="8">
        <v>9866</v>
      </c>
      <c r="AC247" s="38">
        <f t="shared" si="387"/>
        <v>0</v>
      </c>
      <c r="AD247" s="37">
        <f t="shared" si="388"/>
        <v>2</v>
      </c>
      <c r="AE247" s="23">
        <v>0</v>
      </c>
      <c r="AF247" s="37">
        <f t="shared" si="389"/>
        <v>1</v>
      </c>
      <c r="AG247" s="8">
        <v>3084</v>
      </c>
      <c r="AH247" s="8">
        <v>4931</v>
      </c>
      <c r="AI247" s="8">
        <v>5510</v>
      </c>
      <c r="AJ247" s="8">
        <v>4931</v>
      </c>
      <c r="AK247" s="41">
        <f t="shared" si="390"/>
        <v>0</v>
      </c>
      <c r="AL247" s="41">
        <f t="shared" si="391"/>
        <v>3</v>
      </c>
      <c r="AM247" s="10" t="s">
        <v>378</v>
      </c>
      <c r="AN247" s="37" t="str">
        <f t="shared" si="392"/>
        <v>1</v>
      </c>
      <c r="AO247" s="10" t="s">
        <v>380</v>
      </c>
      <c r="AP247" s="37" t="str">
        <f t="shared" si="393"/>
        <v>1</v>
      </c>
      <c r="AQ247" s="23">
        <v>910</v>
      </c>
      <c r="AR247" s="23">
        <v>1569</v>
      </c>
      <c r="AS247" s="23">
        <v>3430</v>
      </c>
      <c r="AT247" s="23">
        <v>3159</v>
      </c>
      <c r="AU247" s="40">
        <f t="shared" si="394"/>
        <v>60</v>
      </c>
      <c r="AV247" s="37">
        <f t="shared" si="395"/>
        <v>0</v>
      </c>
      <c r="AW247" s="10" t="s">
        <v>381</v>
      </c>
      <c r="AX247" s="37" t="str">
        <f t="shared" si="396"/>
        <v>1</v>
      </c>
      <c r="AY247" s="8">
        <v>12291</v>
      </c>
      <c r="AZ247" s="8">
        <v>0</v>
      </c>
      <c r="BA247" s="8">
        <v>9866</v>
      </c>
      <c r="BB247" s="37">
        <f t="shared" si="397"/>
        <v>125</v>
      </c>
      <c r="BC247" s="37">
        <f t="shared" si="398"/>
        <v>3</v>
      </c>
      <c r="BD247" s="7" t="s">
        <v>381</v>
      </c>
      <c r="BE247" s="37" t="str">
        <f t="shared" si="399"/>
        <v>1</v>
      </c>
      <c r="BF247" s="8">
        <v>0</v>
      </c>
      <c r="BG247" s="8">
        <v>5510</v>
      </c>
      <c r="BH247" s="37">
        <f t="shared" si="400"/>
        <v>0</v>
      </c>
      <c r="BI247" s="37">
        <f t="shared" si="401"/>
        <v>5</v>
      </c>
      <c r="BJ247" s="23">
        <v>0</v>
      </c>
      <c r="BK247" s="23">
        <v>9796</v>
      </c>
      <c r="BL247" s="1">
        <f t="shared" si="402"/>
        <v>0</v>
      </c>
      <c r="BM247" s="37">
        <f t="shared" si="403"/>
        <v>5</v>
      </c>
      <c r="BN247" s="23">
        <v>0</v>
      </c>
      <c r="BO247" s="23">
        <v>999</v>
      </c>
      <c r="BP247" s="23">
        <v>836</v>
      </c>
      <c r="BQ247" s="23">
        <v>4511</v>
      </c>
      <c r="BR247" s="23">
        <v>5148</v>
      </c>
      <c r="BS247" s="37">
        <f t="shared" si="267"/>
        <v>0</v>
      </c>
      <c r="BT247" s="37">
        <f t="shared" si="404"/>
        <v>2</v>
      </c>
      <c r="BU247" s="10" t="s">
        <v>384</v>
      </c>
      <c r="BV247" s="50" t="str">
        <f t="shared" si="405"/>
        <v>1</v>
      </c>
      <c r="BW247" s="10" t="s">
        <v>384</v>
      </c>
      <c r="BX247" s="50" t="str">
        <f t="shared" si="406"/>
        <v>1</v>
      </c>
      <c r="BY247" s="10" t="s">
        <v>384</v>
      </c>
      <c r="BZ247" s="50" t="str">
        <f t="shared" si="407"/>
        <v>1</v>
      </c>
      <c r="CA247" s="10" t="s">
        <v>384</v>
      </c>
      <c r="CB247" s="50" t="str">
        <f t="shared" si="408"/>
        <v>1</v>
      </c>
      <c r="CC247" s="10" t="s">
        <v>385</v>
      </c>
      <c r="CD247" s="50" t="str">
        <f t="shared" si="409"/>
        <v>0</v>
      </c>
      <c r="CE247" s="10" t="s">
        <v>422</v>
      </c>
      <c r="CF247" s="50" t="str">
        <f t="shared" si="275"/>
        <v>1</v>
      </c>
      <c r="CG247" s="18">
        <f t="shared" si="274"/>
        <v>47</v>
      </c>
    </row>
    <row r="248" spans="1:86" s="45" customFormat="1" ht="34.15" customHeight="1" x14ac:dyDescent="0.2">
      <c r="A248" s="34">
        <v>245</v>
      </c>
      <c r="B248" s="43" t="s">
        <v>180</v>
      </c>
      <c r="C248" s="23">
        <v>13259</v>
      </c>
      <c r="D248" s="23">
        <v>0</v>
      </c>
      <c r="E248" s="23">
        <v>13362</v>
      </c>
      <c r="F248" s="23">
        <v>0</v>
      </c>
      <c r="G248" s="37">
        <f t="shared" si="376"/>
        <v>99</v>
      </c>
      <c r="H248" s="37">
        <f t="shared" si="377"/>
        <v>5</v>
      </c>
      <c r="I248" s="9" t="s">
        <v>378</v>
      </c>
      <c r="J248" s="50" t="str">
        <f t="shared" si="378"/>
        <v>1</v>
      </c>
      <c r="K248" s="23">
        <v>6132</v>
      </c>
      <c r="L248" s="23">
        <v>5767</v>
      </c>
      <c r="M248" s="37">
        <f t="shared" si="379"/>
        <v>6</v>
      </c>
      <c r="N248" s="37">
        <f t="shared" si="380"/>
        <v>5</v>
      </c>
      <c r="O248" s="8">
        <v>6090</v>
      </c>
      <c r="P248" s="8">
        <v>6132</v>
      </c>
      <c r="Q248" s="39">
        <f t="shared" si="381"/>
        <v>1</v>
      </c>
      <c r="R248" s="37">
        <f t="shared" si="382"/>
        <v>5</v>
      </c>
      <c r="S248" s="8">
        <v>0</v>
      </c>
      <c r="T248" s="37">
        <f t="shared" si="383"/>
        <v>1</v>
      </c>
      <c r="U248" s="8" t="s">
        <v>380</v>
      </c>
      <c r="V248" s="37" t="str">
        <f t="shared" si="384"/>
        <v>1</v>
      </c>
      <c r="W248" s="8">
        <v>3205</v>
      </c>
      <c r="X248" s="8">
        <v>12161</v>
      </c>
      <c r="Y248" s="37">
        <f t="shared" si="385"/>
        <v>26</v>
      </c>
      <c r="Z248" s="37">
        <f t="shared" si="386"/>
        <v>1</v>
      </c>
      <c r="AA248" s="8">
        <v>0</v>
      </c>
      <c r="AB248" s="8">
        <v>12830</v>
      </c>
      <c r="AC248" s="38">
        <f t="shared" si="387"/>
        <v>0</v>
      </c>
      <c r="AD248" s="37">
        <f t="shared" si="388"/>
        <v>2</v>
      </c>
      <c r="AE248" s="23">
        <v>0</v>
      </c>
      <c r="AF248" s="37">
        <f t="shared" si="389"/>
        <v>1</v>
      </c>
      <c r="AG248" s="8">
        <v>6340</v>
      </c>
      <c r="AH248" s="8">
        <v>6132</v>
      </c>
      <c r="AI248" s="8">
        <v>5767</v>
      </c>
      <c r="AJ248" s="8">
        <v>6132</v>
      </c>
      <c r="AK248" s="41">
        <f t="shared" si="390"/>
        <v>9</v>
      </c>
      <c r="AL248" s="41">
        <f t="shared" si="391"/>
        <v>0</v>
      </c>
      <c r="AM248" s="10" t="s">
        <v>378</v>
      </c>
      <c r="AN248" s="37" t="str">
        <f t="shared" si="392"/>
        <v>1</v>
      </c>
      <c r="AO248" s="10" t="s">
        <v>380</v>
      </c>
      <c r="AP248" s="37" t="str">
        <f t="shared" si="393"/>
        <v>1</v>
      </c>
      <c r="AQ248" s="23">
        <v>2131</v>
      </c>
      <c r="AR248" s="23">
        <v>2416</v>
      </c>
      <c r="AS248" s="23">
        <v>2818</v>
      </c>
      <c r="AT248" s="23">
        <v>3425</v>
      </c>
      <c r="AU248" s="40">
        <f t="shared" si="394"/>
        <v>40</v>
      </c>
      <c r="AV248" s="37">
        <f t="shared" si="395"/>
        <v>2</v>
      </c>
      <c r="AW248" s="10" t="s">
        <v>381</v>
      </c>
      <c r="AX248" s="37" t="str">
        <f t="shared" si="396"/>
        <v>1</v>
      </c>
      <c r="AY248" s="8">
        <v>12257</v>
      </c>
      <c r="AZ248" s="8">
        <v>573</v>
      </c>
      <c r="BA248" s="8">
        <v>12830</v>
      </c>
      <c r="BB248" s="37">
        <f t="shared" si="397"/>
        <v>100</v>
      </c>
      <c r="BC248" s="37">
        <f t="shared" si="398"/>
        <v>3</v>
      </c>
      <c r="BD248" s="7" t="s">
        <v>381</v>
      </c>
      <c r="BE248" s="37" t="str">
        <f t="shared" si="399"/>
        <v>1</v>
      </c>
      <c r="BF248" s="8">
        <v>0</v>
      </c>
      <c r="BG248" s="8">
        <v>5767</v>
      </c>
      <c r="BH248" s="37">
        <f t="shared" si="400"/>
        <v>0</v>
      </c>
      <c r="BI248" s="37">
        <f t="shared" si="401"/>
        <v>5</v>
      </c>
      <c r="BJ248" s="23">
        <v>0</v>
      </c>
      <c r="BK248" s="23">
        <v>12734</v>
      </c>
      <c r="BL248" s="1">
        <f t="shared" si="402"/>
        <v>0</v>
      </c>
      <c r="BM248" s="37">
        <f t="shared" si="403"/>
        <v>5</v>
      </c>
      <c r="BN248" s="23">
        <v>0</v>
      </c>
      <c r="BO248" s="23">
        <v>1214</v>
      </c>
      <c r="BP248" s="23">
        <v>0</v>
      </c>
      <c r="BQ248" s="23">
        <v>4553</v>
      </c>
      <c r="BR248" s="23">
        <v>3205</v>
      </c>
      <c r="BS248" s="37">
        <f t="shared" si="267"/>
        <v>0</v>
      </c>
      <c r="BT248" s="37">
        <f t="shared" si="404"/>
        <v>2</v>
      </c>
      <c r="BU248" s="10" t="s">
        <v>384</v>
      </c>
      <c r="BV248" s="50" t="str">
        <f t="shared" si="405"/>
        <v>1</v>
      </c>
      <c r="BW248" s="10" t="s">
        <v>384</v>
      </c>
      <c r="BX248" s="50" t="str">
        <f t="shared" si="406"/>
        <v>1</v>
      </c>
      <c r="BY248" s="10" t="s">
        <v>384</v>
      </c>
      <c r="BZ248" s="50" t="str">
        <f t="shared" si="407"/>
        <v>1</v>
      </c>
      <c r="CA248" s="10" t="s">
        <v>384</v>
      </c>
      <c r="CB248" s="50" t="str">
        <f t="shared" si="408"/>
        <v>1</v>
      </c>
      <c r="CC248" s="10" t="s">
        <v>385</v>
      </c>
      <c r="CD248" s="50" t="str">
        <f t="shared" si="409"/>
        <v>0</v>
      </c>
      <c r="CE248" s="10" t="s">
        <v>422</v>
      </c>
      <c r="CF248" s="50" t="str">
        <f t="shared" si="275"/>
        <v>1</v>
      </c>
      <c r="CG248" s="18">
        <f t="shared" si="274"/>
        <v>48</v>
      </c>
    </row>
    <row r="249" spans="1:86" s="45" customFormat="1" ht="34.15" customHeight="1" x14ac:dyDescent="0.2">
      <c r="A249" s="34">
        <v>246</v>
      </c>
      <c r="B249" s="43" t="s">
        <v>181</v>
      </c>
      <c r="C249" s="23">
        <v>12058</v>
      </c>
      <c r="D249" s="23">
        <v>0</v>
      </c>
      <c r="E249" s="23">
        <v>12095</v>
      </c>
      <c r="F249" s="23">
        <v>0</v>
      </c>
      <c r="G249" s="37">
        <f t="shared" si="376"/>
        <v>100</v>
      </c>
      <c r="H249" s="37">
        <f t="shared" si="377"/>
        <v>5</v>
      </c>
      <c r="I249" s="9" t="s">
        <v>378</v>
      </c>
      <c r="J249" s="50" t="str">
        <f t="shared" si="378"/>
        <v>1</v>
      </c>
      <c r="K249" s="23">
        <v>6949</v>
      </c>
      <c r="L249" s="23">
        <v>4122</v>
      </c>
      <c r="M249" s="37">
        <f t="shared" si="379"/>
        <v>41</v>
      </c>
      <c r="N249" s="37">
        <f t="shared" si="380"/>
        <v>0</v>
      </c>
      <c r="O249" s="8">
        <v>6801</v>
      </c>
      <c r="P249" s="8">
        <v>6949</v>
      </c>
      <c r="Q249" s="39">
        <f t="shared" si="381"/>
        <v>2</v>
      </c>
      <c r="R249" s="37">
        <f t="shared" si="382"/>
        <v>5</v>
      </c>
      <c r="S249" s="8">
        <v>0</v>
      </c>
      <c r="T249" s="37">
        <f t="shared" si="383"/>
        <v>1</v>
      </c>
      <c r="U249" s="8" t="s">
        <v>380</v>
      </c>
      <c r="V249" s="37" t="str">
        <f t="shared" si="384"/>
        <v>1</v>
      </c>
      <c r="W249" s="8">
        <v>1142</v>
      </c>
      <c r="X249" s="8">
        <v>5890</v>
      </c>
      <c r="Y249" s="37">
        <f t="shared" si="385"/>
        <v>19</v>
      </c>
      <c r="Z249" s="37">
        <f t="shared" si="386"/>
        <v>2</v>
      </c>
      <c r="AA249" s="8">
        <v>0</v>
      </c>
      <c r="AB249" s="8">
        <v>6508</v>
      </c>
      <c r="AC249" s="38">
        <f t="shared" si="387"/>
        <v>0</v>
      </c>
      <c r="AD249" s="37">
        <f t="shared" si="388"/>
        <v>2</v>
      </c>
      <c r="AE249" s="23">
        <v>0</v>
      </c>
      <c r="AF249" s="37">
        <f t="shared" si="389"/>
        <v>1</v>
      </c>
      <c r="AG249" s="8">
        <v>4699</v>
      </c>
      <c r="AH249" s="8">
        <v>6949</v>
      </c>
      <c r="AI249" s="8">
        <v>4122</v>
      </c>
      <c r="AJ249" s="8">
        <v>6949</v>
      </c>
      <c r="AK249" s="41">
        <f t="shared" si="390"/>
        <v>0</v>
      </c>
      <c r="AL249" s="41">
        <f t="shared" si="391"/>
        <v>3</v>
      </c>
      <c r="AM249" s="10" t="s">
        <v>378</v>
      </c>
      <c r="AN249" s="37" t="str">
        <f t="shared" si="392"/>
        <v>1</v>
      </c>
      <c r="AO249" s="10" t="s">
        <v>380</v>
      </c>
      <c r="AP249" s="37" t="str">
        <f t="shared" si="393"/>
        <v>1</v>
      </c>
      <c r="AQ249" s="23">
        <v>1137</v>
      </c>
      <c r="AR249" s="23">
        <v>1264</v>
      </c>
      <c r="AS249" s="23">
        <v>1101</v>
      </c>
      <c r="AT249" s="23">
        <v>2197</v>
      </c>
      <c r="AU249" s="40">
        <f t="shared" si="394"/>
        <v>88</v>
      </c>
      <c r="AV249" s="37">
        <f t="shared" si="395"/>
        <v>0</v>
      </c>
      <c r="AW249" s="10" t="s">
        <v>381</v>
      </c>
      <c r="AX249" s="37" t="str">
        <f t="shared" si="396"/>
        <v>1</v>
      </c>
      <c r="AY249" s="8">
        <v>5931</v>
      </c>
      <c r="AZ249" s="8">
        <v>577</v>
      </c>
      <c r="BA249" s="8">
        <v>6508</v>
      </c>
      <c r="BB249" s="37">
        <f t="shared" si="397"/>
        <v>100</v>
      </c>
      <c r="BC249" s="37">
        <f t="shared" si="398"/>
        <v>3</v>
      </c>
      <c r="BD249" s="7" t="s">
        <v>381</v>
      </c>
      <c r="BE249" s="37" t="str">
        <f t="shared" si="399"/>
        <v>1</v>
      </c>
      <c r="BF249" s="8">
        <v>0</v>
      </c>
      <c r="BG249" s="8">
        <v>4122</v>
      </c>
      <c r="BH249" s="37">
        <f t="shared" si="400"/>
        <v>0</v>
      </c>
      <c r="BI249" s="37">
        <f t="shared" si="401"/>
        <v>5</v>
      </c>
      <c r="BJ249" s="23">
        <v>0</v>
      </c>
      <c r="BK249" s="23">
        <v>6467</v>
      </c>
      <c r="BL249" s="1">
        <f t="shared" si="402"/>
        <v>0</v>
      </c>
      <c r="BM249" s="37">
        <f t="shared" si="403"/>
        <v>5</v>
      </c>
      <c r="BN249" s="23">
        <v>0</v>
      </c>
      <c r="BO249" s="23">
        <v>-920</v>
      </c>
      <c r="BP249" s="23">
        <v>0</v>
      </c>
      <c r="BQ249" s="23">
        <v>5042</v>
      </c>
      <c r="BR249" s="23">
        <v>1142</v>
      </c>
      <c r="BS249" s="37">
        <f t="shared" si="267"/>
        <v>0</v>
      </c>
      <c r="BT249" s="37">
        <f t="shared" si="404"/>
        <v>2</v>
      </c>
      <c r="BU249" s="10" t="s">
        <v>384</v>
      </c>
      <c r="BV249" s="50" t="str">
        <f t="shared" si="405"/>
        <v>1</v>
      </c>
      <c r="BW249" s="10" t="s">
        <v>384</v>
      </c>
      <c r="BX249" s="50" t="str">
        <f t="shared" si="406"/>
        <v>1</v>
      </c>
      <c r="BY249" s="10" t="s">
        <v>384</v>
      </c>
      <c r="BZ249" s="50" t="str">
        <f t="shared" si="407"/>
        <v>1</v>
      </c>
      <c r="CA249" s="10" t="s">
        <v>384</v>
      </c>
      <c r="CB249" s="50" t="str">
        <f t="shared" si="408"/>
        <v>1</v>
      </c>
      <c r="CC249" s="10" t="s">
        <v>385</v>
      </c>
      <c r="CD249" s="50" t="str">
        <f t="shared" si="409"/>
        <v>0</v>
      </c>
      <c r="CE249" s="10" t="s">
        <v>422</v>
      </c>
      <c r="CF249" s="50" t="str">
        <f t="shared" si="275"/>
        <v>1</v>
      </c>
      <c r="CG249" s="18">
        <f t="shared" si="274"/>
        <v>45</v>
      </c>
    </row>
    <row r="250" spans="1:86" s="45" customFormat="1" ht="34.15" customHeight="1" x14ac:dyDescent="0.2">
      <c r="A250" s="34">
        <v>247</v>
      </c>
      <c r="B250" s="43" t="s">
        <v>182</v>
      </c>
      <c r="C250" s="23">
        <v>9481</v>
      </c>
      <c r="D250" s="23">
        <v>0</v>
      </c>
      <c r="E250" s="23">
        <v>9525</v>
      </c>
      <c r="F250" s="23">
        <v>0</v>
      </c>
      <c r="G250" s="37">
        <f t="shared" si="376"/>
        <v>100</v>
      </c>
      <c r="H250" s="37">
        <f t="shared" si="377"/>
        <v>5</v>
      </c>
      <c r="I250" s="9" t="s">
        <v>378</v>
      </c>
      <c r="J250" s="50" t="str">
        <f t="shared" si="378"/>
        <v>1</v>
      </c>
      <c r="K250" s="23">
        <v>1466</v>
      </c>
      <c r="L250" s="23">
        <v>2487</v>
      </c>
      <c r="M250" s="37">
        <f t="shared" si="379"/>
        <v>70</v>
      </c>
      <c r="N250" s="37">
        <f t="shared" si="380"/>
        <v>0</v>
      </c>
      <c r="O250" s="8">
        <v>4105</v>
      </c>
      <c r="P250" s="8">
        <v>1466</v>
      </c>
      <c r="Q250" s="39">
        <f t="shared" si="381"/>
        <v>180</v>
      </c>
      <c r="R250" s="37">
        <f t="shared" si="382"/>
        <v>0</v>
      </c>
      <c r="S250" s="8">
        <v>0</v>
      </c>
      <c r="T250" s="37">
        <f t="shared" si="383"/>
        <v>1</v>
      </c>
      <c r="U250" s="8" t="s">
        <v>380</v>
      </c>
      <c r="V250" s="37" t="str">
        <f t="shared" si="384"/>
        <v>1</v>
      </c>
      <c r="W250" s="8">
        <v>1927</v>
      </c>
      <c r="X250" s="8">
        <v>5041</v>
      </c>
      <c r="Y250" s="37">
        <f t="shared" si="385"/>
        <v>38</v>
      </c>
      <c r="Z250" s="37">
        <f t="shared" si="386"/>
        <v>1</v>
      </c>
      <c r="AA250" s="8">
        <v>0</v>
      </c>
      <c r="AB250" s="8">
        <v>6173</v>
      </c>
      <c r="AC250" s="38">
        <f t="shared" si="387"/>
        <v>0</v>
      </c>
      <c r="AD250" s="37">
        <f t="shared" si="388"/>
        <v>2</v>
      </c>
      <c r="AE250" s="23">
        <v>0</v>
      </c>
      <c r="AF250" s="37">
        <f t="shared" si="389"/>
        <v>1</v>
      </c>
      <c r="AG250" s="8">
        <v>3579</v>
      </c>
      <c r="AH250" s="8">
        <v>1466</v>
      </c>
      <c r="AI250" s="8">
        <v>2487</v>
      </c>
      <c r="AJ250" s="8">
        <v>1466</v>
      </c>
      <c r="AK250" s="41">
        <f t="shared" si="390"/>
        <v>31</v>
      </c>
      <c r="AL250" s="41">
        <f t="shared" si="391"/>
        <v>0</v>
      </c>
      <c r="AM250" s="10" t="s">
        <v>378</v>
      </c>
      <c r="AN250" s="37" t="str">
        <f t="shared" si="392"/>
        <v>1</v>
      </c>
      <c r="AO250" s="10" t="s">
        <v>380</v>
      </c>
      <c r="AP250" s="37" t="str">
        <f t="shared" si="393"/>
        <v>1</v>
      </c>
      <c r="AQ250" s="23">
        <v>674</v>
      </c>
      <c r="AR250" s="23">
        <v>673</v>
      </c>
      <c r="AS250" s="23">
        <v>1179</v>
      </c>
      <c r="AT250" s="23">
        <v>2992</v>
      </c>
      <c r="AU250" s="40">
        <f t="shared" si="394"/>
        <v>255</v>
      </c>
      <c r="AV250" s="37">
        <f t="shared" si="395"/>
        <v>0</v>
      </c>
      <c r="AW250" s="10" t="s">
        <v>381</v>
      </c>
      <c r="AX250" s="37" t="str">
        <f t="shared" si="396"/>
        <v>1</v>
      </c>
      <c r="AY250" s="8">
        <v>5082</v>
      </c>
      <c r="AZ250" s="8">
        <v>1091</v>
      </c>
      <c r="BA250" s="8">
        <v>6173</v>
      </c>
      <c r="BB250" s="37">
        <f t="shared" si="397"/>
        <v>100</v>
      </c>
      <c r="BC250" s="37">
        <f t="shared" si="398"/>
        <v>3</v>
      </c>
      <c r="BD250" s="7" t="s">
        <v>381</v>
      </c>
      <c r="BE250" s="37" t="str">
        <f t="shared" si="399"/>
        <v>1</v>
      </c>
      <c r="BF250" s="8">
        <v>0</v>
      </c>
      <c r="BG250" s="8">
        <v>2487</v>
      </c>
      <c r="BH250" s="37">
        <f t="shared" si="400"/>
        <v>0</v>
      </c>
      <c r="BI250" s="37">
        <f t="shared" si="401"/>
        <v>5</v>
      </c>
      <c r="BJ250" s="23">
        <v>0</v>
      </c>
      <c r="BK250" s="23">
        <v>6132</v>
      </c>
      <c r="BL250" s="1">
        <f t="shared" si="402"/>
        <v>0</v>
      </c>
      <c r="BM250" s="37">
        <f t="shared" si="403"/>
        <v>5</v>
      </c>
      <c r="BN250" s="23">
        <v>0</v>
      </c>
      <c r="BO250" s="23">
        <v>-1705</v>
      </c>
      <c r="BP250" s="23">
        <v>35</v>
      </c>
      <c r="BQ250" s="23">
        <v>4192</v>
      </c>
      <c r="BR250" s="23">
        <v>1892</v>
      </c>
      <c r="BS250" s="37">
        <f t="shared" si="267"/>
        <v>0</v>
      </c>
      <c r="BT250" s="37">
        <f t="shared" si="404"/>
        <v>2</v>
      </c>
      <c r="BU250" s="10" t="s">
        <v>385</v>
      </c>
      <c r="BV250" s="50" t="str">
        <f t="shared" si="405"/>
        <v>0</v>
      </c>
      <c r="BW250" s="10" t="s">
        <v>384</v>
      </c>
      <c r="BX250" s="50" t="str">
        <f t="shared" si="406"/>
        <v>1</v>
      </c>
      <c r="BY250" s="10" t="s">
        <v>384</v>
      </c>
      <c r="BZ250" s="50" t="str">
        <f t="shared" si="407"/>
        <v>1</v>
      </c>
      <c r="CA250" s="10" t="s">
        <v>384</v>
      </c>
      <c r="CB250" s="50" t="str">
        <f t="shared" si="408"/>
        <v>1</v>
      </c>
      <c r="CC250" s="10" t="s">
        <v>385</v>
      </c>
      <c r="CD250" s="50" t="str">
        <f t="shared" si="409"/>
        <v>0</v>
      </c>
      <c r="CE250" s="10" t="s">
        <v>422</v>
      </c>
      <c r="CF250" s="50" t="str">
        <f t="shared" si="275"/>
        <v>1</v>
      </c>
      <c r="CG250" s="18">
        <f t="shared" si="274"/>
        <v>35</v>
      </c>
    </row>
    <row r="251" spans="1:86" s="45" customFormat="1" ht="34.15" customHeight="1" x14ac:dyDescent="0.2">
      <c r="A251" s="34">
        <v>240</v>
      </c>
      <c r="B251" s="43" t="s">
        <v>183</v>
      </c>
      <c r="C251" s="23">
        <v>10514.5</v>
      </c>
      <c r="D251" s="23">
        <v>0</v>
      </c>
      <c r="E251" s="23">
        <v>10553</v>
      </c>
      <c r="F251" s="23">
        <v>0</v>
      </c>
      <c r="G251" s="37">
        <f t="shared" si="345"/>
        <v>100</v>
      </c>
      <c r="H251" s="37">
        <f t="shared" si="346"/>
        <v>5</v>
      </c>
      <c r="I251" s="9" t="s">
        <v>378</v>
      </c>
      <c r="J251" s="50" t="str">
        <f t="shared" si="347"/>
        <v>1</v>
      </c>
      <c r="K251" s="23">
        <v>8209</v>
      </c>
      <c r="L251" s="23">
        <v>7588</v>
      </c>
      <c r="M251" s="37">
        <f t="shared" si="348"/>
        <v>8</v>
      </c>
      <c r="N251" s="37">
        <f t="shared" si="349"/>
        <v>5</v>
      </c>
      <c r="O251" s="8">
        <v>7588</v>
      </c>
      <c r="P251" s="8">
        <v>8209</v>
      </c>
      <c r="Q251" s="39">
        <f t="shared" si="350"/>
        <v>8</v>
      </c>
      <c r="R251" s="37">
        <f t="shared" si="351"/>
        <v>5</v>
      </c>
      <c r="S251" s="8">
        <v>0</v>
      </c>
      <c r="T251" s="37">
        <f t="shared" si="352"/>
        <v>1</v>
      </c>
      <c r="U251" s="8" t="s">
        <v>380</v>
      </c>
      <c r="V251" s="37" t="str">
        <f t="shared" si="353"/>
        <v>1</v>
      </c>
      <c r="W251" s="8">
        <v>1176</v>
      </c>
      <c r="X251" s="8">
        <v>10313</v>
      </c>
      <c r="Y251" s="37">
        <f t="shared" si="354"/>
        <v>11</v>
      </c>
      <c r="Z251" s="37">
        <f t="shared" si="355"/>
        <v>2</v>
      </c>
      <c r="AA251" s="8">
        <v>0</v>
      </c>
      <c r="AB251" s="8">
        <v>7645</v>
      </c>
      <c r="AC251" s="38">
        <f t="shared" si="356"/>
        <v>0</v>
      </c>
      <c r="AD251" s="37">
        <f t="shared" si="357"/>
        <v>2</v>
      </c>
      <c r="AE251" s="23">
        <v>0</v>
      </c>
      <c r="AF251" s="37">
        <f t="shared" si="358"/>
        <v>1</v>
      </c>
      <c r="AG251" s="8">
        <v>4891</v>
      </c>
      <c r="AH251" s="8">
        <v>8209</v>
      </c>
      <c r="AI251" s="8">
        <v>7594</v>
      </c>
      <c r="AJ251" s="8">
        <v>8209</v>
      </c>
      <c r="AK251" s="41">
        <f t="shared" si="359"/>
        <v>0</v>
      </c>
      <c r="AL251" s="41">
        <f t="shared" si="360"/>
        <v>3</v>
      </c>
      <c r="AM251" s="10" t="s">
        <v>378</v>
      </c>
      <c r="AN251" s="37" t="str">
        <f t="shared" si="361"/>
        <v>1</v>
      </c>
      <c r="AO251" s="10" t="s">
        <v>380</v>
      </c>
      <c r="AP251" s="37" t="str">
        <f t="shared" si="362"/>
        <v>1</v>
      </c>
      <c r="AQ251" s="23">
        <v>1032</v>
      </c>
      <c r="AR251" s="23">
        <v>1897</v>
      </c>
      <c r="AS251" s="23">
        <v>1603</v>
      </c>
      <c r="AT251" s="23">
        <v>1890</v>
      </c>
      <c r="AU251" s="40">
        <f t="shared" si="363"/>
        <v>25</v>
      </c>
      <c r="AV251" s="37">
        <f t="shared" si="364"/>
        <v>3</v>
      </c>
      <c r="AW251" s="10" t="s">
        <v>381</v>
      </c>
      <c r="AX251" s="37" t="str">
        <f t="shared" si="365"/>
        <v>1</v>
      </c>
      <c r="AY251" s="8">
        <v>10349</v>
      </c>
      <c r="AZ251" s="8">
        <v>0</v>
      </c>
      <c r="BA251" s="8">
        <v>7645</v>
      </c>
      <c r="BB251" s="37">
        <f t="shared" si="366"/>
        <v>135</v>
      </c>
      <c r="BC251" s="37">
        <f t="shared" si="367"/>
        <v>3</v>
      </c>
      <c r="BD251" s="7" t="s">
        <v>381</v>
      </c>
      <c r="BE251" s="37" t="str">
        <f t="shared" si="368"/>
        <v>1</v>
      </c>
      <c r="BF251" s="8">
        <v>0</v>
      </c>
      <c r="BG251" s="8">
        <v>7588</v>
      </c>
      <c r="BH251" s="37">
        <f t="shared" si="369"/>
        <v>0</v>
      </c>
      <c r="BI251" s="37">
        <f t="shared" si="370"/>
        <v>5</v>
      </c>
      <c r="BJ251" s="23">
        <v>0</v>
      </c>
      <c r="BK251" s="23">
        <v>7609</v>
      </c>
      <c r="BL251" s="1">
        <f t="shared" si="371"/>
        <v>0</v>
      </c>
      <c r="BM251" s="37">
        <f t="shared" si="372"/>
        <v>5</v>
      </c>
      <c r="BN251" s="23">
        <v>0</v>
      </c>
      <c r="BO251" s="23">
        <v>-146</v>
      </c>
      <c r="BP251" s="23">
        <v>245</v>
      </c>
      <c r="BQ251" s="23">
        <v>7734</v>
      </c>
      <c r="BR251" s="23">
        <v>931</v>
      </c>
      <c r="BS251" s="37">
        <f t="shared" si="267"/>
        <v>0</v>
      </c>
      <c r="BT251" s="37">
        <f t="shared" si="373"/>
        <v>2</v>
      </c>
      <c r="BU251" s="10" t="s">
        <v>384</v>
      </c>
      <c r="BV251" s="50" t="str">
        <f t="shared" si="276"/>
        <v>1</v>
      </c>
      <c r="BW251" s="10" t="s">
        <v>384</v>
      </c>
      <c r="BX251" s="50" t="str">
        <f t="shared" si="374"/>
        <v>1</v>
      </c>
      <c r="BY251" s="10" t="s">
        <v>384</v>
      </c>
      <c r="BZ251" s="50" t="str">
        <f t="shared" si="270"/>
        <v>1</v>
      </c>
      <c r="CA251" s="10" t="s">
        <v>384</v>
      </c>
      <c r="CB251" s="50" t="str">
        <f t="shared" si="271"/>
        <v>1</v>
      </c>
      <c r="CC251" s="10" t="s">
        <v>385</v>
      </c>
      <c r="CD251" s="50" t="str">
        <f t="shared" si="375"/>
        <v>0</v>
      </c>
      <c r="CE251" s="10" t="s">
        <v>422</v>
      </c>
      <c r="CF251" s="50" t="str">
        <f t="shared" si="275"/>
        <v>1</v>
      </c>
      <c r="CG251" s="18">
        <f t="shared" si="274"/>
        <v>53</v>
      </c>
    </row>
    <row r="252" spans="1:86" s="45" customFormat="1" ht="34.15" customHeight="1" x14ac:dyDescent="0.2">
      <c r="A252" s="34">
        <v>248</v>
      </c>
      <c r="B252" s="43" t="s">
        <v>372</v>
      </c>
      <c r="C252" s="23">
        <v>14085</v>
      </c>
      <c r="D252" s="23">
        <v>0</v>
      </c>
      <c r="E252" s="23">
        <v>14111</v>
      </c>
      <c r="F252" s="23">
        <v>0</v>
      </c>
      <c r="G252" s="37">
        <f t="shared" si="345"/>
        <v>100</v>
      </c>
      <c r="H252" s="37">
        <f t="shared" si="346"/>
        <v>5</v>
      </c>
      <c r="I252" s="9" t="s">
        <v>378</v>
      </c>
      <c r="J252" s="50" t="str">
        <f t="shared" si="347"/>
        <v>1</v>
      </c>
      <c r="K252" s="23">
        <v>2125</v>
      </c>
      <c r="L252" s="23">
        <v>1295</v>
      </c>
      <c r="M252" s="37">
        <f t="shared" si="348"/>
        <v>39</v>
      </c>
      <c r="N252" s="37">
        <f t="shared" si="349"/>
        <v>0</v>
      </c>
      <c r="O252" s="8">
        <v>2321</v>
      </c>
      <c r="P252" s="8">
        <v>2125</v>
      </c>
      <c r="Q252" s="39">
        <f t="shared" si="350"/>
        <v>9</v>
      </c>
      <c r="R252" s="37">
        <f t="shared" si="351"/>
        <v>5</v>
      </c>
      <c r="S252" s="8">
        <v>0</v>
      </c>
      <c r="T252" s="37">
        <f t="shared" si="352"/>
        <v>1</v>
      </c>
      <c r="U252" s="8" t="s">
        <v>380</v>
      </c>
      <c r="V252" s="37" t="str">
        <f t="shared" si="353"/>
        <v>1</v>
      </c>
      <c r="W252" s="8">
        <v>2013</v>
      </c>
      <c r="X252" s="8">
        <v>3128</v>
      </c>
      <c r="Y252" s="37">
        <f t="shared" si="354"/>
        <v>64</v>
      </c>
      <c r="Z252" s="37">
        <f t="shared" si="355"/>
        <v>0</v>
      </c>
      <c r="AA252" s="8">
        <v>0</v>
      </c>
      <c r="AB252" s="8">
        <v>3853</v>
      </c>
      <c r="AC252" s="38">
        <f t="shared" si="356"/>
        <v>0</v>
      </c>
      <c r="AD252" s="37">
        <f t="shared" si="357"/>
        <v>2</v>
      </c>
      <c r="AE252" s="23">
        <v>0</v>
      </c>
      <c r="AF252" s="37">
        <f t="shared" si="358"/>
        <v>1</v>
      </c>
      <c r="AG252" s="8">
        <v>1187</v>
      </c>
      <c r="AH252" s="8">
        <v>2125</v>
      </c>
      <c r="AI252" s="8">
        <v>487</v>
      </c>
      <c r="AJ252" s="8">
        <v>2125</v>
      </c>
      <c r="AK252" s="41">
        <f t="shared" si="359"/>
        <v>0</v>
      </c>
      <c r="AL252" s="41">
        <f t="shared" si="360"/>
        <v>3</v>
      </c>
      <c r="AM252" s="10" t="s">
        <v>378</v>
      </c>
      <c r="AN252" s="37" t="str">
        <f t="shared" si="361"/>
        <v>1</v>
      </c>
      <c r="AO252" s="10" t="s">
        <v>380</v>
      </c>
      <c r="AP252" s="37" t="str">
        <f t="shared" si="362"/>
        <v>1</v>
      </c>
      <c r="AQ252" s="23">
        <v>680</v>
      </c>
      <c r="AR252" s="23">
        <v>775</v>
      </c>
      <c r="AS252" s="23">
        <v>666</v>
      </c>
      <c r="AT252" s="23">
        <v>1568</v>
      </c>
      <c r="AU252" s="40">
        <f t="shared" si="363"/>
        <v>122</v>
      </c>
      <c r="AV252" s="37">
        <f t="shared" si="364"/>
        <v>0</v>
      </c>
      <c r="AW252" s="10" t="s">
        <v>381</v>
      </c>
      <c r="AX252" s="37" t="str">
        <f t="shared" si="365"/>
        <v>1</v>
      </c>
      <c r="AY252" s="8">
        <v>3153</v>
      </c>
      <c r="AZ252" s="8">
        <v>700</v>
      </c>
      <c r="BA252" s="8">
        <v>3853</v>
      </c>
      <c r="BB252" s="37">
        <f t="shared" si="366"/>
        <v>100</v>
      </c>
      <c r="BC252" s="37">
        <f t="shared" si="367"/>
        <v>3</v>
      </c>
      <c r="BD252" s="7" t="s">
        <v>381</v>
      </c>
      <c r="BE252" s="37" t="str">
        <f t="shared" si="368"/>
        <v>1</v>
      </c>
      <c r="BF252" s="8">
        <v>0</v>
      </c>
      <c r="BG252" s="8">
        <v>1295</v>
      </c>
      <c r="BH252" s="37">
        <f t="shared" si="369"/>
        <v>0</v>
      </c>
      <c r="BI252" s="37">
        <f t="shared" si="370"/>
        <v>5</v>
      </c>
      <c r="BJ252" s="23">
        <v>0</v>
      </c>
      <c r="BK252" s="23">
        <v>3829</v>
      </c>
      <c r="BL252" s="1">
        <f t="shared" si="371"/>
        <v>0</v>
      </c>
      <c r="BM252" s="37">
        <f t="shared" si="372"/>
        <v>5</v>
      </c>
      <c r="BN252" s="23">
        <v>0</v>
      </c>
      <c r="BO252" s="23">
        <v>-36</v>
      </c>
      <c r="BP252" s="23">
        <v>199</v>
      </c>
      <c r="BQ252" s="23">
        <v>1331</v>
      </c>
      <c r="BR252" s="23">
        <v>1814</v>
      </c>
      <c r="BS252" s="37">
        <f t="shared" si="267"/>
        <v>0</v>
      </c>
      <c r="BT252" s="37">
        <f t="shared" si="373"/>
        <v>2</v>
      </c>
      <c r="BU252" s="10" t="s">
        <v>385</v>
      </c>
      <c r="BV252" s="50" t="str">
        <f t="shared" si="276"/>
        <v>0</v>
      </c>
      <c r="BW252" s="10" t="s">
        <v>384</v>
      </c>
      <c r="BX252" s="50" t="str">
        <f t="shared" si="374"/>
        <v>1</v>
      </c>
      <c r="BY252" s="10" t="s">
        <v>384</v>
      </c>
      <c r="BZ252" s="50" t="str">
        <f t="shared" si="270"/>
        <v>1</v>
      </c>
      <c r="CA252" s="10" t="s">
        <v>384</v>
      </c>
      <c r="CB252" s="50" t="str">
        <f t="shared" si="271"/>
        <v>1</v>
      </c>
      <c r="CC252" s="10" t="s">
        <v>385</v>
      </c>
      <c r="CD252" s="50" t="str">
        <f t="shared" si="375"/>
        <v>0</v>
      </c>
      <c r="CE252" s="10" t="s">
        <v>422</v>
      </c>
      <c r="CF252" s="50" t="str">
        <f t="shared" si="275"/>
        <v>1</v>
      </c>
      <c r="CG252" s="18">
        <f t="shared" si="274"/>
        <v>42</v>
      </c>
    </row>
    <row r="253" spans="1:86" s="45" customFormat="1" ht="34.15" customHeight="1" x14ac:dyDescent="0.2">
      <c r="A253" s="34">
        <v>249</v>
      </c>
      <c r="B253" s="35" t="s">
        <v>184</v>
      </c>
      <c r="C253" s="23">
        <v>287266.09999999998</v>
      </c>
      <c r="D253" s="23">
        <v>44965.3</v>
      </c>
      <c r="E253" s="23">
        <v>303307.7</v>
      </c>
      <c r="F253" s="23">
        <v>44965.3</v>
      </c>
      <c r="G253" s="37">
        <f t="shared" si="240"/>
        <v>94</v>
      </c>
      <c r="H253" s="37">
        <f t="shared" si="241"/>
        <v>5</v>
      </c>
      <c r="I253" s="9" t="s">
        <v>378</v>
      </c>
      <c r="J253" s="50" t="str">
        <f t="shared" si="273"/>
        <v>1</v>
      </c>
      <c r="K253" s="23">
        <v>59824.5</v>
      </c>
      <c r="L253" s="23">
        <v>67941.600000000006</v>
      </c>
      <c r="M253" s="37">
        <f t="shared" si="242"/>
        <v>14</v>
      </c>
      <c r="N253" s="37">
        <f t="shared" si="243"/>
        <v>4</v>
      </c>
      <c r="O253" s="8">
        <v>101015.5</v>
      </c>
      <c r="P253" s="8">
        <v>80497</v>
      </c>
      <c r="Q253" s="39">
        <f t="shared" si="244"/>
        <v>25</v>
      </c>
      <c r="R253" s="37">
        <f t="shared" si="245"/>
        <v>2</v>
      </c>
      <c r="S253" s="8">
        <v>0</v>
      </c>
      <c r="T253" s="37">
        <f t="shared" si="246"/>
        <v>1</v>
      </c>
      <c r="U253" s="8" t="s">
        <v>380</v>
      </c>
      <c r="V253" s="37" t="str">
        <f t="shared" si="247"/>
        <v>1</v>
      </c>
      <c r="W253" s="8">
        <v>69601.600000000006</v>
      </c>
      <c r="X253" s="8">
        <v>133909.20000000001</v>
      </c>
      <c r="Y253" s="37">
        <f t="shared" si="248"/>
        <v>52</v>
      </c>
      <c r="Z253" s="37">
        <f t="shared" si="249"/>
        <v>0</v>
      </c>
      <c r="AA253" s="8">
        <v>0</v>
      </c>
      <c r="AB253" s="8">
        <v>283332.7</v>
      </c>
      <c r="AC253" s="38">
        <f t="shared" si="250"/>
        <v>0</v>
      </c>
      <c r="AD253" s="37">
        <f t="shared" si="251"/>
        <v>2</v>
      </c>
      <c r="AE253" s="23">
        <v>0</v>
      </c>
      <c r="AF253" s="37">
        <f t="shared" si="252"/>
        <v>1</v>
      </c>
      <c r="AG253" s="8">
        <v>61324</v>
      </c>
      <c r="AH253" s="8">
        <v>61150.5</v>
      </c>
      <c r="AI253" s="8">
        <v>67961.5</v>
      </c>
      <c r="AJ253" s="8">
        <v>64824.5</v>
      </c>
      <c r="AK253" s="41">
        <f t="shared" si="253"/>
        <v>0</v>
      </c>
      <c r="AL253" s="41">
        <f t="shared" si="254"/>
        <v>3</v>
      </c>
      <c r="AM253" s="10" t="s">
        <v>378</v>
      </c>
      <c r="AN253" s="37" t="str">
        <f t="shared" si="255"/>
        <v>1</v>
      </c>
      <c r="AO253" s="10" t="s">
        <v>380</v>
      </c>
      <c r="AP253" s="37" t="str">
        <f t="shared" si="256"/>
        <v>1</v>
      </c>
      <c r="AQ253" s="23">
        <v>20838.2</v>
      </c>
      <c r="AR253" s="23">
        <v>20837.8</v>
      </c>
      <c r="AS253" s="23">
        <v>24295.5</v>
      </c>
      <c r="AT253" s="23">
        <v>27766.400000000001</v>
      </c>
      <c r="AU253" s="40">
        <f t="shared" si="257"/>
        <v>26</v>
      </c>
      <c r="AV253" s="37">
        <f t="shared" si="258"/>
        <v>3</v>
      </c>
      <c r="AW253" s="10" t="s">
        <v>381</v>
      </c>
      <c r="AX253" s="37" t="str">
        <f t="shared" si="259"/>
        <v>1</v>
      </c>
      <c r="AY253" s="8">
        <v>289970.2</v>
      </c>
      <c r="AZ253" s="8">
        <v>0</v>
      </c>
      <c r="BA253" s="8">
        <v>283332.7</v>
      </c>
      <c r="BB253" s="37">
        <f t="shared" si="260"/>
        <v>102</v>
      </c>
      <c r="BC253" s="37">
        <f t="shared" si="261"/>
        <v>3</v>
      </c>
      <c r="BD253" s="7" t="s">
        <v>381</v>
      </c>
      <c r="BE253" s="37" t="str">
        <f t="shared" si="262"/>
        <v>1</v>
      </c>
      <c r="BF253" s="8">
        <v>0</v>
      </c>
      <c r="BG253" s="8">
        <v>30744.5</v>
      </c>
      <c r="BH253" s="37">
        <f t="shared" si="263"/>
        <v>0</v>
      </c>
      <c r="BI253" s="37">
        <f t="shared" si="264"/>
        <v>5</v>
      </c>
      <c r="BJ253" s="23">
        <v>0</v>
      </c>
      <c r="BK253" s="23">
        <v>127271.6</v>
      </c>
      <c r="BL253" s="1">
        <f t="shared" si="265"/>
        <v>0</v>
      </c>
      <c r="BM253" s="37">
        <f t="shared" si="266"/>
        <v>5</v>
      </c>
      <c r="BN253" s="23">
        <v>0</v>
      </c>
      <c r="BO253" s="23">
        <v>9478.0000000000073</v>
      </c>
      <c r="BP253" s="23">
        <v>3398.4000000000015</v>
      </c>
      <c r="BQ253" s="23">
        <v>58463.6</v>
      </c>
      <c r="BR253" s="23">
        <v>29015.599999999999</v>
      </c>
      <c r="BS253" s="37">
        <f t="shared" si="267"/>
        <v>0</v>
      </c>
      <c r="BT253" s="37">
        <f t="shared" si="268"/>
        <v>2</v>
      </c>
      <c r="BU253" s="10" t="s">
        <v>384</v>
      </c>
      <c r="BV253" s="50" t="str">
        <f t="shared" si="276"/>
        <v>1</v>
      </c>
      <c r="BW253" s="10" t="s">
        <v>384</v>
      </c>
      <c r="BX253" s="50" t="str">
        <f t="shared" si="269"/>
        <v>1</v>
      </c>
      <c r="BY253" s="10" t="s">
        <v>384</v>
      </c>
      <c r="BZ253" s="50" t="str">
        <f t="shared" si="270"/>
        <v>1</v>
      </c>
      <c r="CA253" s="10" t="s">
        <v>384</v>
      </c>
      <c r="CB253" s="50" t="str">
        <f t="shared" si="271"/>
        <v>1</v>
      </c>
      <c r="CC253" s="10" t="s">
        <v>384</v>
      </c>
      <c r="CD253" s="50" t="str">
        <f t="shared" si="272"/>
        <v>1</v>
      </c>
      <c r="CE253" s="10" t="s">
        <v>422</v>
      </c>
      <c r="CF253" s="50" t="str">
        <f t="shared" si="275"/>
        <v>1</v>
      </c>
      <c r="CG253" s="18">
        <f t="shared" si="274"/>
        <v>48</v>
      </c>
      <c r="CH253" s="42"/>
    </row>
    <row r="254" spans="1:86" s="45" customFormat="1" ht="34.15" customHeight="1" x14ac:dyDescent="0.2">
      <c r="A254" s="34">
        <v>250</v>
      </c>
      <c r="B254" s="43" t="s">
        <v>190</v>
      </c>
      <c r="C254" s="23">
        <v>3550.3</v>
      </c>
      <c r="D254" s="23">
        <v>1321.6</v>
      </c>
      <c r="E254" s="23">
        <v>3750</v>
      </c>
      <c r="F254" s="23">
        <v>1321.6</v>
      </c>
      <c r="G254" s="37">
        <f t="shared" si="240"/>
        <v>92</v>
      </c>
      <c r="H254" s="37">
        <f t="shared" si="241"/>
        <v>5</v>
      </c>
      <c r="I254" s="9" t="s">
        <v>378</v>
      </c>
      <c r="J254" s="50" t="str">
        <f t="shared" si="273"/>
        <v>1</v>
      </c>
      <c r="K254" s="23">
        <v>416.2</v>
      </c>
      <c r="L254" s="23">
        <v>1295.8</v>
      </c>
      <c r="M254" s="37">
        <f t="shared" si="242"/>
        <v>211</v>
      </c>
      <c r="N254" s="37">
        <f t="shared" si="243"/>
        <v>0</v>
      </c>
      <c r="O254" s="8">
        <v>3475.6</v>
      </c>
      <c r="P254" s="8">
        <v>2156.6999999999998</v>
      </c>
      <c r="Q254" s="39">
        <f t="shared" si="244"/>
        <v>61</v>
      </c>
      <c r="R254" s="37">
        <f t="shared" si="245"/>
        <v>0</v>
      </c>
      <c r="S254" s="8">
        <v>0</v>
      </c>
      <c r="T254" s="37">
        <f t="shared" si="246"/>
        <v>1</v>
      </c>
      <c r="U254" s="8" t="s">
        <v>380</v>
      </c>
      <c r="V254" s="37" t="str">
        <f t="shared" si="247"/>
        <v>1</v>
      </c>
      <c r="W254" s="8">
        <v>1750.9</v>
      </c>
      <c r="X254" s="8">
        <v>3284.1</v>
      </c>
      <c r="Y254" s="37">
        <f t="shared" si="248"/>
        <v>53</v>
      </c>
      <c r="Z254" s="37">
        <f t="shared" si="249"/>
        <v>0</v>
      </c>
      <c r="AA254" s="8">
        <v>0</v>
      </c>
      <c r="AB254" s="8">
        <v>2661.4</v>
      </c>
      <c r="AC254" s="38">
        <f t="shared" si="250"/>
        <v>0</v>
      </c>
      <c r="AD254" s="37">
        <f t="shared" si="251"/>
        <v>2</v>
      </c>
      <c r="AE254" s="23">
        <v>0</v>
      </c>
      <c r="AF254" s="37">
        <f t="shared" si="252"/>
        <v>1</v>
      </c>
      <c r="AG254" s="8">
        <v>656.1</v>
      </c>
      <c r="AH254" s="8">
        <v>421.7</v>
      </c>
      <c r="AI254" s="8">
        <v>1295.8</v>
      </c>
      <c r="AJ254" s="8">
        <v>416.2</v>
      </c>
      <c r="AK254" s="41">
        <f t="shared" si="253"/>
        <v>0</v>
      </c>
      <c r="AL254" s="41">
        <f t="shared" si="254"/>
        <v>3</v>
      </c>
      <c r="AM254" s="10" t="s">
        <v>378</v>
      </c>
      <c r="AN254" s="37" t="str">
        <f t="shared" si="255"/>
        <v>1</v>
      </c>
      <c r="AO254" s="10" t="s">
        <v>382</v>
      </c>
      <c r="AP254" s="37" t="str">
        <f t="shared" si="256"/>
        <v>1</v>
      </c>
      <c r="AQ254" s="23">
        <v>369.5</v>
      </c>
      <c r="AR254" s="23">
        <v>578.29999999999995</v>
      </c>
      <c r="AS254" s="23">
        <v>648.70000000000005</v>
      </c>
      <c r="AT254" s="23">
        <v>810.5</v>
      </c>
      <c r="AU254" s="40">
        <f t="shared" si="257"/>
        <v>52</v>
      </c>
      <c r="AV254" s="37">
        <f t="shared" si="258"/>
        <v>0</v>
      </c>
      <c r="AW254" s="10" t="s">
        <v>381</v>
      </c>
      <c r="AX254" s="37" t="str">
        <f t="shared" si="259"/>
        <v>1</v>
      </c>
      <c r="AY254" s="8">
        <v>3301.1</v>
      </c>
      <c r="AZ254" s="8">
        <v>0</v>
      </c>
      <c r="BA254" s="8">
        <v>2661.4</v>
      </c>
      <c r="BB254" s="37">
        <f t="shared" si="260"/>
        <v>124</v>
      </c>
      <c r="BC254" s="37">
        <f t="shared" si="261"/>
        <v>3</v>
      </c>
      <c r="BD254" s="7" t="s">
        <v>381</v>
      </c>
      <c r="BE254" s="37" t="str">
        <f t="shared" si="262"/>
        <v>1</v>
      </c>
      <c r="BF254" s="8">
        <v>0</v>
      </c>
      <c r="BG254" s="8">
        <v>1295.8</v>
      </c>
      <c r="BH254" s="37">
        <f t="shared" si="263"/>
        <v>0</v>
      </c>
      <c r="BI254" s="37">
        <f t="shared" si="264"/>
        <v>5</v>
      </c>
      <c r="BJ254" s="23">
        <v>0</v>
      </c>
      <c r="BK254" s="23">
        <v>2644.4</v>
      </c>
      <c r="BL254" s="1">
        <f t="shared" si="265"/>
        <v>0</v>
      </c>
      <c r="BM254" s="37">
        <f t="shared" si="266"/>
        <v>5</v>
      </c>
      <c r="BN254" s="23">
        <v>0</v>
      </c>
      <c r="BO254" s="23">
        <v>471</v>
      </c>
      <c r="BP254" s="23">
        <v>129</v>
      </c>
      <c r="BQ254" s="23">
        <v>824.8</v>
      </c>
      <c r="BR254" s="23">
        <v>1621.9</v>
      </c>
      <c r="BS254" s="37">
        <f t="shared" si="267"/>
        <v>0</v>
      </c>
      <c r="BT254" s="37">
        <f t="shared" si="268"/>
        <v>2</v>
      </c>
      <c r="BU254" s="10" t="s">
        <v>384</v>
      </c>
      <c r="BV254" s="50" t="str">
        <f t="shared" si="276"/>
        <v>1</v>
      </c>
      <c r="BW254" s="10" t="s">
        <v>384</v>
      </c>
      <c r="BX254" s="50" t="str">
        <f t="shared" si="269"/>
        <v>1</v>
      </c>
      <c r="BY254" s="10" t="s">
        <v>384</v>
      </c>
      <c r="BZ254" s="50" t="str">
        <f t="shared" si="270"/>
        <v>1</v>
      </c>
      <c r="CA254" s="10" t="s">
        <v>384</v>
      </c>
      <c r="CB254" s="50" t="str">
        <f t="shared" si="271"/>
        <v>1</v>
      </c>
      <c r="CC254" s="10" t="s">
        <v>384</v>
      </c>
      <c r="CD254" s="50" t="str">
        <f t="shared" si="272"/>
        <v>1</v>
      </c>
      <c r="CE254" s="10" t="s">
        <v>422</v>
      </c>
      <c r="CF254" s="50" t="str">
        <f t="shared" si="275"/>
        <v>1</v>
      </c>
      <c r="CG254" s="18">
        <f t="shared" si="274"/>
        <v>39</v>
      </c>
    </row>
    <row r="255" spans="1:86" s="45" customFormat="1" ht="34.15" customHeight="1" x14ac:dyDescent="0.2">
      <c r="A255" s="34">
        <v>251</v>
      </c>
      <c r="B255" s="43" t="s">
        <v>188</v>
      </c>
      <c r="C255" s="23">
        <v>3135.2</v>
      </c>
      <c r="D255" s="23">
        <v>1546.2</v>
      </c>
      <c r="E255" s="23">
        <v>3294.7</v>
      </c>
      <c r="F255" s="23">
        <v>1546.2</v>
      </c>
      <c r="G255" s="37">
        <f t="shared" si="240"/>
        <v>91</v>
      </c>
      <c r="H255" s="37">
        <f t="shared" si="241"/>
        <v>5</v>
      </c>
      <c r="I255" s="9" t="s">
        <v>378</v>
      </c>
      <c r="J255" s="50" t="str">
        <f t="shared" si="273"/>
        <v>1</v>
      </c>
      <c r="K255" s="23">
        <v>476</v>
      </c>
      <c r="L255" s="23">
        <v>457.8</v>
      </c>
      <c r="M255" s="37">
        <f t="shared" si="242"/>
        <v>4</v>
      </c>
      <c r="N255" s="37">
        <f t="shared" si="243"/>
        <v>5</v>
      </c>
      <c r="O255" s="8">
        <v>2885.2</v>
      </c>
      <c r="P255" s="8">
        <v>2158.6999999999998</v>
      </c>
      <c r="Q255" s="39">
        <f t="shared" si="244"/>
        <v>34</v>
      </c>
      <c r="R255" s="37">
        <f t="shared" si="245"/>
        <v>0</v>
      </c>
      <c r="S255" s="8">
        <v>0</v>
      </c>
      <c r="T255" s="37">
        <f t="shared" si="246"/>
        <v>1</v>
      </c>
      <c r="U255" s="8" t="s">
        <v>380</v>
      </c>
      <c r="V255" s="37" t="str">
        <f t="shared" si="247"/>
        <v>1</v>
      </c>
      <c r="W255" s="8">
        <v>1751.1</v>
      </c>
      <c r="X255" s="8">
        <v>2829.5</v>
      </c>
      <c r="Y255" s="37">
        <f t="shared" si="248"/>
        <v>62</v>
      </c>
      <c r="Z255" s="37">
        <f t="shared" si="249"/>
        <v>0</v>
      </c>
      <c r="AA255" s="8">
        <v>0</v>
      </c>
      <c r="AB255" s="8">
        <v>2845.1</v>
      </c>
      <c r="AC255" s="38">
        <f t="shared" si="250"/>
        <v>0</v>
      </c>
      <c r="AD255" s="37">
        <f t="shared" si="251"/>
        <v>2</v>
      </c>
      <c r="AE255" s="23">
        <v>0</v>
      </c>
      <c r="AF255" s="37">
        <f t="shared" si="252"/>
        <v>1</v>
      </c>
      <c r="AG255" s="8">
        <v>445.8</v>
      </c>
      <c r="AH255" s="8">
        <v>501.2</v>
      </c>
      <c r="AI255" s="8">
        <v>457.8</v>
      </c>
      <c r="AJ255" s="8">
        <v>481.2</v>
      </c>
      <c r="AK255" s="41">
        <f t="shared" si="253"/>
        <v>0</v>
      </c>
      <c r="AL255" s="41">
        <f t="shared" si="254"/>
        <v>3</v>
      </c>
      <c r="AM255" s="10" t="s">
        <v>378</v>
      </c>
      <c r="AN255" s="37" t="str">
        <f t="shared" si="255"/>
        <v>1</v>
      </c>
      <c r="AO255" s="10" t="s">
        <v>382</v>
      </c>
      <c r="AP255" s="37" t="str">
        <f t="shared" si="256"/>
        <v>1</v>
      </c>
      <c r="AQ255" s="23">
        <v>404.8</v>
      </c>
      <c r="AR255" s="23">
        <v>522.4</v>
      </c>
      <c r="AS255" s="23">
        <v>668.2</v>
      </c>
      <c r="AT255" s="23">
        <v>601.4</v>
      </c>
      <c r="AU255" s="40">
        <f t="shared" si="257"/>
        <v>13</v>
      </c>
      <c r="AV255" s="37">
        <f t="shared" si="258"/>
        <v>4</v>
      </c>
      <c r="AW255" s="10" t="s">
        <v>381</v>
      </c>
      <c r="AX255" s="37" t="str">
        <f t="shared" si="259"/>
        <v>1</v>
      </c>
      <c r="AY255" s="8">
        <v>2857.1</v>
      </c>
      <c r="AZ255" s="8">
        <v>0</v>
      </c>
      <c r="BA255" s="8">
        <v>2845.1</v>
      </c>
      <c r="BB255" s="37">
        <f t="shared" si="260"/>
        <v>100</v>
      </c>
      <c r="BC255" s="37">
        <f t="shared" si="261"/>
        <v>3</v>
      </c>
      <c r="BD255" s="7" t="s">
        <v>381</v>
      </c>
      <c r="BE255" s="37" t="str">
        <f t="shared" si="262"/>
        <v>1</v>
      </c>
      <c r="BF255" s="8">
        <v>0</v>
      </c>
      <c r="BG255" s="8">
        <v>457.8</v>
      </c>
      <c r="BH255" s="37">
        <f t="shared" si="263"/>
        <v>0</v>
      </c>
      <c r="BI255" s="37">
        <f t="shared" si="264"/>
        <v>5</v>
      </c>
      <c r="BJ255" s="23">
        <v>0</v>
      </c>
      <c r="BK255" s="23">
        <v>2817.5</v>
      </c>
      <c r="BL255" s="1">
        <f t="shared" si="265"/>
        <v>0</v>
      </c>
      <c r="BM255" s="37">
        <f t="shared" si="266"/>
        <v>5</v>
      </c>
      <c r="BN255" s="23">
        <v>0</v>
      </c>
      <c r="BO255" s="23">
        <v>-169.7</v>
      </c>
      <c r="BP255" s="23">
        <v>145.79999999999995</v>
      </c>
      <c r="BQ255" s="23">
        <v>627.5</v>
      </c>
      <c r="BR255" s="23">
        <v>1605.3</v>
      </c>
      <c r="BS255" s="37">
        <f t="shared" si="267"/>
        <v>0</v>
      </c>
      <c r="BT255" s="37">
        <f t="shared" si="268"/>
        <v>2</v>
      </c>
      <c r="BU255" s="10" t="s">
        <v>384</v>
      </c>
      <c r="BV255" s="50" t="str">
        <f t="shared" si="276"/>
        <v>1</v>
      </c>
      <c r="BW255" s="10" t="s">
        <v>384</v>
      </c>
      <c r="BX255" s="50" t="str">
        <f t="shared" si="269"/>
        <v>1</v>
      </c>
      <c r="BY255" s="10" t="s">
        <v>384</v>
      </c>
      <c r="BZ255" s="50" t="str">
        <f t="shared" si="270"/>
        <v>1</v>
      </c>
      <c r="CA255" s="10" t="s">
        <v>384</v>
      </c>
      <c r="CB255" s="50" t="str">
        <f t="shared" si="271"/>
        <v>1</v>
      </c>
      <c r="CC255" s="10" t="s">
        <v>384</v>
      </c>
      <c r="CD255" s="50" t="str">
        <f t="shared" si="272"/>
        <v>1</v>
      </c>
      <c r="CE255" s="10" t="s">
        <v>422</v>
      </c>
      <c r="CF255" s="50" t="str">
        <f t="shared" si="275"/>
        <v>1</v>
      </c>
      <c r="CG255" s="18">
        <f t="shared" si="274"/>
        <v>48</v>
      </c>
    </row>
    <row r="256" spans="1:86" s="45" customFormat="1" ht="34.15" customHeight="1" x14ac:dyDescent="0.2">
      <c r="A256" s="34">
        <v>252</v>
      </c>
      <c r="B256" s="43" t="s">
        <v>187</v>
      </c>
      <c r="C256" s="23">
        <v>3422.3</v>
      </c>
      <c r="D256" s="23">
        <v>1467.9</v>
      </c>
      <c r="E256" s="23">
        <v>3510.3</v>
      </c>
      <c r="F256" s="23">
        <v>1467.9</v>
      </c>
      <c r="G256" s="37">
        <f t="shared" si="240"/>
        <v>96</v>
      </c>
      <c r="H256" s="37">
        <f t="shared" si="241"/>
        <v>5</v>
      </c>
      <c r="I256" s="9" t="s">
        <v>378</v>
      </c>
      <c r="J256" s="50" t="str">
        <f t="shared" si="273"/>
        <v>1</v>
      </c>
      <c r="K256" s="23">
        <v>506.4</v>
      </c>
      <c r="L256" s="23">
        <v>550.1</v>
      </c>
      <c r="M256" s="37">
        <f t="shared" si="242"/>
        <v>9</v>
      </c>
      <c r="N256" s="37">
        <f t="shared" si="243"/>
        <v>5</v>
      </c>
      <c r="O256" s="8">
        <v>3172.3</v>
      </c>
      <c r="P256" s="8">
        <v>2461.8000000000002</v>
      </c>
      <c r="Q256" s="39">
        <f t="shared" si="244"/>
        <v>29</v>
      </c>
      <c r="R256" s="37">
        <f t="shared" si="245"/>
        <v>1</v>
      </c>
      <c r="S256" s="8">
        <v>0</v>
      </c>
      <c r="T256" s="37">
        <f t="shared" si="246"/>
        <v>1</v>
      </c>
      <c r="U256" s="8" t="s">
        <v>380</v>
      </c>
      <c r="V256" s="37" t="str">
        <f t="shared" si="247"/>
        <v>1</v>
      </c>
      <c r="W256" s="8">
        <v>2075</v>
      </c>
      <c r="X256" s="8">
        <v>2793.1</v>
      </c>
      <c r="Y256" s="37">
        <f t="shared" si="248"/>
        <v>74</v>
      </c>
      <c r="Z256" s="37">
        <f t="shared" si="249"/>
        <v>0</v>
      </c>
      <c r="AA256" s="8">
        <v>0</v>
      </c>
      <c r="AB256" s="8">
        <v>2784.1</v>
      </c>
      <c r="AC256" s="38">
        <f t="shared" si="250"/>
        <v>0</v>
      </c>
      <c r="AD256" s="37">
        <f t="shared" si="251"/>
        <v>2</v>
      </c>
      <c r="AE256" s="23">
        <v>0</v>
      </c>
      <c r="AF256" s="37">
        <f t="shared" si="252"/>
        <v>1</v>
      </c>
      <c r="AG256" s="8">
        <v>472.7</v>
      </c>
      <c r="AH256" s="8">
        <v>652.29999999999995</v>
      </c>
      <c r="AI256" s="8">
        <v>550.1</v>
      </c>
      <c r="AJ256" s="8">
        <v>632.29999999999995</v>
      </c>
      <c r="AK256" s="41">
        <f>ROUND(IF(AG256&lt;AH256,0,IF((AG256-AH256)&lt;(AI256-AJ256),0,((AG256-AH256)-(AI256-AJ256))/AG256*100)),0)</f>
        <v>0</v>
      </c>
      <c r="AL256" s="41">
        <f t="shared" si="254"/>
        <v>3</v>
      </c>
      <c r="AM256" s="10" t="s">
        <v>378</v>
      </c>
      <c r="AN256" s="37" t="str">
        <f t="shared" si="255"/>
        <v>1</v>
      </c>
      <c r="AO256" s="10" t="s">
        <v>382</v>
      </c>
      <c r="AP256" s="37" t="str">
        <f t="shared" si="256"/>
        <v>1</v>
      </c>
      <c r="AQ256" s="23">
        <v>469.6</v>
      </c>
      <c r="AR256" s="23">
        <v>730.2</v>
      </c>
      <c r="AS256" s="23">
        <v>793.1</v>
      </c>
      <c r="AT256" s="23">
        <v>554.79999999999995</v>
      </c>
      <c r="AU256" s="40">
        <f t="shared" si="257"/>
        <v>16</v>
      </c>
      <c r="AV256" s="37">
        <f t="shared" si="258"/>
        <v>4</v>
      </c>
      <c r="AW256" s="10" t="s">
        <v>381</v>
      </c>
      <c r="AX256" s="37" t="str">
        <f t="shared" si="259"/>
        <v>1</v>
      </c>
      <c r="AY256" s="8">
        <v>2861.5</v>
      </c>
      <c r="AZ256" s="8">
        <v>0</v>
      </c>
      <c r="BA256" s="8">
        <v>2784.1</v>
      </c>
      <c r="BB256" s="37">
        <f t="shared" si="260"/>
        <v>103</v>
      </c>
      <c r="BC256" s="37">
        <f t="shared" si="261"/>
        <v>3</v>
      </c>
      <c r="BD256" s="7" t="s">
        <v>381</v>
      </c>
      <c r="BE256" s="37" t="str">
        <f t="shared" si="262"/>
        <v>1</v>
      </c>
      <c r="BF256" s="8">
        <v>0</v>
      </c>
      <c r="BG256" s="8">
        <v>550.1</v>
      </c>
      <c r="BH256" s="37">
        <f t="shared" si="263"/>
        <v>0</v>
      </c>
      <c r="BI256" s="37">
        <f t="shared" si="264"/>
        <v>5</v>
      </c>
      <c r="BJ256" s="23">
        <v>0</v>
      </c>
      <c r="BK256" s="23">
        <v>2715.7</v>
      </c>
      <c r="BL256" s="1">
        <f t="shared" si="265"/>
        <v>0</v>
      </c>
      <c r="BM256" s="37">
        <f t="shared" si="266"/>
        <v>5</v>
      </c>
      <c r="BN256" s="23">
        <v>0</v>
      </c>
      <c r="BO256" s="23">
        <v>2.8999999999999773</v>
      </c>
      <c r="BP256" s="23">
        <v>431.09999999999991</v>
      </c>
      <c r="BQ256" s="23">
        <v>547.20000000000005</v>
      </c>
      <c r="BR256" s="23">
        <v>1643.9</v>
      </c>
      <c r="BS256" s="37">
        <f t="shared" si="267"/>
        <v>0</v>
      </c>
      <c r="BT256" s="37">
        <f t="shared" si="268"/>
        <v>2</v>
      </c>
      <c r="BU256" s="10" t="s">
        <v>384</v>
      </c>
      <c r="BV256" s="50" t="str">
        <f t="shared" si="276"/>
        <v>1</v>
      </c>
      <c r="BW256" s="10" t="s">
        <v>384</v>
      </c>
      <c r="BX256" s="50" t="str">
        <f t="shared" si="269"/>
        <v>1</v>
      </c>
      <c r="BY256" s="10" t="s">
        <v>384</v>
      </c>
      <c r="BZ256" s="50" t="str">
        <f t="shared" si="270"/>
        <v>1</v>
      </c>
      <c r="CA256" s="10" t="s">
        <v>384</v>
      </c>
      <c r="CB256" s="50" t="str">
        <f t="shared" si="271"/>
        <v>1</v>
      </c>
      <c r="CC256" s="10" t="s">
        <v>384</v>
      </c>
      <c r="CD256" s="50" t="str">
        <f t="shared" si="272"/>
        <v>1</v>
      </c>
      <c r="CE256" s="10" t="s">
        <v>422</v>
      </c>
      <c r="CF256" s="50" t="str">
        <f t="shared" si="275"/>
        <v>1</v>
      </c>
      <c r="CG256" s="18">
        <f t="shared" si="274"/>
        <v>49</v>
      </c>
    </row>
    <row r="257" spans="1:86" s="45" customFormat="1" ht="34.15" customHeight="1" x14ac:dyDescent="0.2">
      <c r="A257" s="34">
        <v>253</v>
      </c>
      <c r="B257" s="43" t="s">
        <v>186</v>
      </c>
      <c r="C257" s="23">
        <v>4588.2</v>
      </c>
      <c r="D257" s="23">
        <v>1327.5</v>
      </c>
      <c r="E257" s="23">
        <v>4691.7</v>
      </c>
      <c r="F257" s="23">
        <v>1327.5</v>
      </c>
      <c r="G257" s="37">
        <f t="shared" si="240"/>
        <v>97</v>
      </c>
      <c r="H257" s="37">
        <f t="shared" si="241"/>
        <v>5</v>
      </c>
      <c r="I257" s="9" t="s">
        <v>378</v>
      </c>
      <c r="J257" s="50" t="str">
        <f t="shared" si="273"/>
        <v>1</v>
      </c>
      <c r="K257" s="23">
        <v>611.6</v>
      </c>
      <c r="L257" s="23">
        <v>668.6</v>
      </c>
      <c r="M257" s="37">
        <f t="shared" si="242"/>
        <v>9</v>
      </c>
      <c r="N257" s="37">
        <f t="shared" si="243"/>
        <v>5</v>
      </c>
      <c r="O257" s="8">
        <v>4318.2</v>
      </c>
      <c r="P257" s="8">
        <v>3275.8</v>
      </c>
      <c r="Q257" s="39">
        <f t="shared" si="244"/>
        <v>32</v>
      </c>
      <c r="R257" s="37">
        <f t="shared" si="245"/>
        <v>0</v>
      </c>
      <c r="S257" s="8">
        <v>0</v>
      </c>
      <c r="T257" s="37">
        <f t="shared" si="246"/>
        <v>1</v>
      </c>
      <c r="U257" s="8" t="s">
        <v>380</v>
      </c>
      <c r="V257" s="37" t="str">
        <f t="shared" si="247"/>
        <v>1</v>
      </c>
      <c r="W257" s="8">
        <v>2925.3</v>
      </c>
      <c r="X257" s="8">
        <v>4030.6</v>
      </c>
      <c r="Y257" s="37">
        <f t="shared" si="248"/>
        <v>73</v>
      </c>
      <c r="Z257" s="37">
        <f t="shared" si="249"/>
        <v>0</v>
      </c>
      <c r="AA257" s="8">
        <v>0</v>
      </c>
      <c r="AB257" s="8">
        <v>3991.7</v>
      </c>
      <c r="AC257" s="38">
        <f t="shared" si="250"/>
        <v>0</v>
      </c>
      <c r="AD257" s="37">
        <f t="shared" si="251"/>
        <v>2</v>
      </c>
      <c r="AE257" s="23">
        <v>0</v>
      </c>
      <c r="AF257" s="37">
        <f t="shared" si="252"/>
        <v>1</v>
      </c>
      <c r="AG257" s="8">
        <v>565.4</v>
      </c>
      <c r="AH257" s="8">
        <v>755.8</v>
      </c>
      <c r="AI257" s="8">
        <v>668.6</v>
      </c>
      <c r="AJ257" s="8">
        <v>730.8</v>
      </c>
      <c r="AK257" s="41">
        <f>ROUND(IF(AG257&lt;AH257,0,IF((AG257-AH257)&lt;(AI257-AJ257),0,((AG257-AH257)-(AI257-AJ257))/AG257*100)),0)</f>
        <v>0</v>
      </c>
      <c r="AL257" s="41">
        <f t="shared" si="254"/>
        <v>3</v>
      </c>
      <c r="AM257" s="10" t="s">
        <v>378</v>
      </c>
      <c r="AN257" s="37" t="str">
        <f t="shared" si="255"/>
        <v>1</v>
      </c>
      <c r="AO257" s="10" t="s">
        <v>382</v>
      </c>
      <c r="AP257" s="37" t="str">
        <f t="shared" si="256"/>
        <v>1</v>
      </c>
      <c r="AQ257" s="23">
        <v>726.9</v>
      </c>
      <c r="AR257" s="23">
        <v>1057.8</v>
      </c>
      <c r="AS257" s="23">
        <v>1061.7</v>
      </c>
      <c r="AT257" s="23">
        <v>644.29999999999995</v>
      </c>
      <c r="AU257" s="40">
        <f t="shared" si="257"/>
        <v>32</v>
      </c>
      <c r="AV257" s="37">
        <f t="shared" si="258"/>
        <v>2</v>
      </c>
      <c r="AW257" s="10" t="s">
        <v>381</v>
      </c>
      <c r="AX257" s="37" t="str">
        <f t="shared" si="259"/>
        <v>1</v>
      </c>
      <c r="AY257" s="8">
        <v>4095</v>
      </c>
      <c r="AZ257" s="8">
        <v>0</v>
      </c>
      <c r="BA257" s="8">
        <v>3991.7</v>
      </c>
      <c r="BB257" s="37">
        <f t="shared" si="260"/>
        <v>103</v>
      </c>
      <c r="BC257" s="37">
        <f t="shared" si="261"/>
        <v>3</v>
      </c>
      <c r="BD257" s="7" t="s">
        <v>381</v>
      </c>
      <c r="BE257" s="37" t="str">
        <f t="shared" si="262"/>
        <v>1</v>
      </c>
      <c r="BF257" s="8">
        <v>0</v>
      </c>
      <c r="BG257" s="8">
        <v>668.6</v>
      </c>
      <c r="BH257" s="37">
        <f t="shared" si="263"/>
        <v>0</v>
      </c>
      <c r="BI257" s="37">
        <f t="shared" si="264"/>
        <v>5</v>
      </c>
      <c r="BJ257" s="23">
        <v>0</v>
      </c>
      <c r="BK257" s="23">
        <v>3927.3</v>
      </c>
      <c r="BL257" s="1">
        <f t="shared" si="265"/>
        <v>0</v>
      </c>
      <c r="BM257" s="37">
        <f t="shared" si="266"/>
        <v>5</v>
      </c>
      <c r="BN257" s="23">
        <v>0</v>
      </c>
      <c r="BO257" s="23">
        <v>141.5</v>
      </c>
      <c r="BP257" s="23">
        <v>242.10000000000036</v>
      </c>
      <c r="BQ257" s="23">
        <v>527.1</v>
      </c>
      <c r="BR257" s="23">
        <v>2683.2</v>
      </c>
      <c r="BS257" s="37">
        <f t="shared" si="267"/>
        <v>0</v>
      </c>
      <c r="BT257" s="37">
        <f t="shared" si="268"/>
        <v>2</v>
      </c>
      <c r="BU257" s="10" t="s">
        <v>384</v>
      </c>
      <c r="BV257" s="50" t="str">
        <f t="shared" si="276"/>
        <v>1</v>
      </c>
      <c r="BW257" s="10" t="s">
        <v>384</v>
      </c>
      <c r="BX257" s="50" t="str">
        <f t="shared" si="269"/>
        <v>1</v>
      </c>
      <c r="BY257" s="10" t="s">
        <v>384</v>
      </c>
      <c r="BZ257" s="50" t="str">
        <f t="shared" si="270"/>
        <v>1</v>
      </c>
      <c r="CA257" s="10" t="s">
        <v>384</v>
      </c>
      <c r="CB257" s="50" t="str">
        <f t="shared" si="271"/>
        <v>1</v>
      </c>
      <c r="CC257" s="10" t="s">
        <v>384</v>
      </c>
      <c r="CD257" s="50" t="str">
        <f t="shared" si="272"/>
        <v>1</v>
      </c>
      <c r="CE257" s="10" t="s">
        <v>422</v>
      </c>
      <c r="CF257" s="50" t="str">
        <f t="shared" si="275"/>
        <v>1</v>
      </c>
      <c r="CG257" s="18">
        <f t="shared" si="274"/>
        <v>46</v>
      </c>
    </row>
    <row r="258" spans="1:86" s="45" customFormat="1" ht="34.15" customHeight="1" x14ac:dyDescent="0.2">
      <c r="A258" s="34">
        <v>254</v>
      </c>
      <c r="B258" s="43" t="s">
        <v>189</v>
      </c>
      <c r="C258" s="23">
        <v>3356.2</v>
      </c>
      <c r="D258" s="23">
        <v>1560.9</v>
      </c>
      <c r="E258" s="23">
        <v>3402.8</v>
      </c>
      <c r="F258" s="23">
        <v>1560.9</v>
      </c>
      <c r="G258" s="37">
        <f t="shared" si="240"/>
        <v>97</v>
      </c>
      <c r="H258" s="37">
        <f t="shared" si="241"/>
        <v>5</v>
      </c>
      <c r="I258" s="9" t="s">
        <v>378</v>
      </c>
      <c r="J258" s="50" t="str">
        <f t="shared" si="273"/>
        <v>1</v>
      </c>
      <c r="K258" s="23">
        <v>292.7</v>
      </c>
      <c r="L258" s="23">
        <v>314.5</v>
      </c>
      <c r="M258" s="37">
        <f t="shared" si="242"/>
        <v>7</v>
      </c>
      <c r="N258" s="37">
        <f t="shared" si="243"/>
        <v>5</v>
      </c>
      <c r="O258" s="8">
        <v>3166.2</v>
      </c>
      <c r="P258" s="8">
        <v>2346.4</v>
      </c>
      <c r="Q258" s="39">
        <f t="shared" si="244"/>
        <v>35</v>
      </c>
      <c r="R258" s="37">
        <f t="shared" si="245"/>
        <v>0</v>
      </c>
      <c r="S258" s="8">
        <v>0</v>
      </c>
      <c r="T258" s="37">
        <f t="shared" si="246"/>
        <v>1</v>
      </c>
      <c r="U258" s="8" t="s">
        <v>380</v>
      </c>
      <c r="V258" s="37" t="str">
        <f t="shared" si="247"/>
        <v>1</v>
      </c>
      <c r="W258" s="8">
        <v>2189.5</v>
      </c>
      <c r="X258" s="8">
        <v>2642.8</v>
      </c>
      <c r="Y258" s="37">
        <f t="shared" si="248"/>
        <v>83</v>
      </c>
      <c r="Z258" s="37">
        <f t="shared" si="249"/>
        <v>0</v>
      </c>
      <c r="AA258" s="8">
        <v>0</v>
      </c>
      <c r="AB258" s="8">
        <v>2687.8</v>
      </c>
      <c r="AC258" s="38">
        <f t="shared" si="250"/>
        <v>0</v>
      </c>
      <c r="AD258" s="37">
        <f t="shared" si="251"/>
        <v>2</v>
      </c>
      <c r="AE258" s="23">
        <v>0</v>
      </c>
      <c r="AF258" s="37">
        <f t="shared" si="252"/>
        <v>1</v>
      </c>
      <c r="AG258" s="8">
        <v>317.7</v>
      </c>
      <c r="AH258" s="8">
        <v>527.4</v>
      </c>
      <c r="AI258" s="8">
        <v>314.5</v>
      </c>
      <c r="AJ258" s="8">
        <v>517.4</v>
      </c>
      <c r="AK258" s="41">
        <f>ROUND(IF(AG258&lt;AH258,0,IF((AG258-AH258)&lt;(AI258-AJ258),0,((AG258-AH258)-(AI258-AJ258))/AG258*100)),0)</f>
        <v>0</v>
      </c>
      <c r="AL258" s="41">
        <f t="shared" si="254"/>
        <v>3</v>
      </c>
      <c r="AM258" s="10" t="s">
        <v>378</v>
      </c>
      <c r="AN258" s="37" t="str">
        <f t="shared" si="255"/>
        <v>1</v>
      </c>
      <c r="AO258" s="10" t="s">
        <v>382</v>
      </c>
      <c r="AP258" s="37" t="str">
        <f t="shared" si="256"/>
        <v>1</v>
      </c>
      <c r="AQ258" s="23">
        <v>497.2</v>
      </c>
      <c r="AR258" s="23">
        <v>660.9</v>
      </c>
      <c r="AS258" s="23">
        <v>806.1</v>
      </c>
      <c r="AT258" s="23">
        <v>543</v>
      </c>
      <c r="AU258" s="40">
        <f t="shared" si="257"/>
        <v>17</v>
      </c>
      <c r="AV258" s="37">
        <f t="shared" si="258"/>
        <v>4</v>
      </c>
      <c r="AW258" s="10" t="s">
        <v>381</v>
      </c>
      <c r="AX258" s="37" t="str">
        <f t="shared" si="259"/>
        <v>1</v>
      </c>
      <c r="AY258" s="8">
        <v>2684.6</v>
      </c>
      <c r="AZ258" s="8">
        <v>0</v>
      </c>
      <c r="BA258" s="8">
        <v>2687.8</v>
      </c>
      <c r="BB258" s="37">
        <f t="shared" si="260"/>
        <v>100</v>
      </c>
      <c r="BC258" s="37">
        <f t="shared" si="261"/>
        <v>3</v>
      </c>
      <c r="BD258" s="7" t="s">
        <v>381</v>
      </c>
      <c r="BE258" s="37" t="str">
        <f t="shared" si="262"/>
        <v>1</v>
      </c>
      <c r="BF258" s="8">
        <v>0</v>
      </c>
      <c r="BG258" s="8">
        <v>314.5</v>
      </c>
      <c r="BH258" s="37">
        <f t="shared" si="263"/>
        <v>0</v>
      </c>
      <c r="BI258" s="37">
        <f t="shared" si="264"/>
        <v>5</v>
      </c>
      <c r="BJ258" s="23">
        <v>0</v>
      </c>
      <c r="BK258" s="23">
        <v>2646.1</v>
      </c>
      <c r="BL258" s="1">
        <f t="shared" si="265"/>
        <v>0</v>
      </c>
      <c r="BM258" s="37">
        <f t="shared" si="266"/>
        <v>5</v>
      </c>
      <c r="BN258" s="23">
        <v>0</v>
      </c>
      <c r="BO258" s="23">
        <v>-3.6999999999999886</v>
      </c>
      <c r="BP258" s="23">
        <v>291.70000000000005</v>
      </c>
      <c r="BQ258" s="23">
        <v>318.2</v>
      </c>
      <c r="BR258" s="23">
        <v>1897.8</v>
      </c>
      <c r="BS258" s="37">
        <f t="shared" si="267"/>
        <v>0</v>
      </c>
      <c r="BT258" s="37">
        <f t="shared" si="268"/>
        <v>2</v>
      </c>
      <c r="BU258" s="10" t="s">
        <v>384</v>
      </c>
      <c r="BV258" s="50" t="str">
        <f t="shared" si="276"/>
        <v>1</v>
      </c>
      <c r="BW258" s="10" t="s">
        <v>384</v>
      </c>
      <c r="BX258" s="50" t="str">
        <f t="shared" si="269"/>
        <v>1</v>
      </c>
      <c r="BY258" s="10" t="s">
        <v>384</v>
      </c>
      <c r="BZ258" s="50" t="str">
        <f t="shared" si="270"/>
        <v>1</v>
      </c>
      <c r="CA258" s="10" t="s">
        <v>384</v>
      </c>
      <c r="CB258" s="50" t="str">
        <f t="shared" si="271"/>
        <v>1</v>
      </c>
      <c r="CC258" s="10" t="s">
        <v>384</v>
      </c>
      <c r="CD258" s="50" t="str">
        <f t="shared" si="272"/>
        <v>1</v>
      </c>
      <c r="CE258" s="10" t="s">
        <v>422</v>
      </c>
      <c r="CF258" s="50" t="str">
        <f t="shared" si="275"/>
        <v>1</v>
      </c>
      <c r="CG258" s="18">
        <f t="shared" si="274"/>
        <v>48</v>
      </c>
    </row>
    <row r="259" spans="1:86" s="45" customFormat="1" ht="34.15" customHeight="1" x14ac:dyDescent="0.2">
      <c r="A259" s="34">
        <v>255</v>
      </c>
      <c r="B259" s="43" t="s">
        <v>185</v>
      </c>
      <c r="C259" s="23">
        <v>13014.1</v>
      </c>
      <c r="D259" s="23">
        <v>0</v>
      </c>
      <c r="E259" s="23">
        <v>13337.8</v>
      </c>
      <c r="F259" s="23">
        <v>0</v>
      </c>
      <c r="G259" s="37">
        <f t="shared" si="240"/>
        <v>98</v>
      </c>
      <c r="H259" s="37">
        <f t="shared" si="241"/>
        <v>5</v>
      </c>
      <c r="I259" s="9" t="s">
        <v>378</v>
      </c>
      <c r="J259" s="50" t="str">
        <f t="shared" si="273"/>
        <v>1</v>
      </c>
      <c r="K259" s="23">
        <v>4106.7</v>
      </c>
      <c r="L259" s="23">
        <v>5467</v>
      </c>
      <c r="M259" s="37">
        <f t="shared" si="242"/>
        <v>33</v>
      </c>
      <c r="N259" s="37">
        <f t="shared" si="243"/>
        <v>0</v>
      </c>
      <c r="O259" s="8">
        <v>12064.1</v>
      </c>
      <c r="P259" s="8">
        <v>9176.2999999999993</v>
      </c>
      <c r="Q259" s="39">
        <f t="shared" si="244"/>
        <v>31</v>
      </c>
      <c r="R259" s="37">
        <f t="shared" si="245"/>
        <v>0</v>
      </c>
      <c r="S259" s="8">
        <v>0</v>
      </c>
      <c r="T259" s="37">
        <f t="shared" si="246"/>
        <v>1</v>
      </c>
      <c r="U259" s="8" t="s">
        <v>380</v>
      </c>
      <c r="V259" s="37" t="str">
        <f t="shared" si="247"/>
        <v>1</v>
      </c>
      <c r="W259" s="8">
        <v>4930.7</v>
      </c>
      <c r="X259" s="8">
        <v>16290.9</v>
      </c>
      <c r="Y259" s="37">
        <f t="shared" si="248"/>
        <v>30</v>
      </c>
      <c r="Z259" s="37">
        <f t="shared" si="249"/>
        <v>1</v>
      </c>
      <c r="AA259" s="8">
        <v>0</v>
      </c>
      <c r="AB259" s="8">
        <v>16517</v>
      </c>
      <c r="AC259" s="38">
        <f t="shared" si="250"/>
        <v>0</v>
      </c>
      <c r="AD259" s="37">
        <f t="shared" si="251"/>
        <v>2</v>
      </c>
      <c r="AE259" s="23">
        <v>0</v>
      </c>
      <c r="AF259" s="37">
        <f t="shared" si="252"/>
        <v>1</v>
      </c>
      <c r="AG259" s="8">
        <v>5392</v>
      </c>
      <c r="AH259" s="8">
        <v>4245.6000000000004</v>
      </c>
      <c r="AI259" s="8">
        <v>5467</v>
      </c>
      <c r="AJ259" s="8">
        <v>4106.7</v>
      </c>
      <c r="AK259" s="41">
        <f>ROUND(IF(AG259&lt;AH259,0,IF((AG259-AH259)&lt;(AI259-AJ259),0,((AG259-AH259)-(AI259-AJ259))/AG259*100)),0)</f>
        <v>0</v>
      </c>
      <c r="AL259" s="41">
        <f t="shared" si="254"/>
        <v>3</v>
      </c>
      <c r="AM259" s="10" t="s">
        <v>378</v>
      </c>
      <c r="AN259" s="37" t="str">
        <f t="shared" si="255"/>
        <v>1</v>
      </c>
      <c r="AO259" s="10" t="s">
        <v>382</v>
      </c>
      <c r="AP259" s="37" t="str">
        <f t="shared" si="256"/>
        <v>1</v>
      </c>
      <c r="AQ259" s="23">
        <v>1962.6</v>
      </c>
      <c r="AR259" s="23">
        <v>2849.7</v>
      </c>
      <c r="AS259" s="23">
        <v>2937.8</v>
      </c>
      <c r="AT259" s="23">
        <v>2572.6</v>
      </c>
      <c r="AU259" s="40">
        <f t="shared" si="257"/>
        <v>0</v>
      </c>
      <c r="AV259" s="37">
        <f t="shared" si="258"/>
        <v>5</v>
      </c>
      <c r="AW259" s="10" t="s">
        <v>381</v>
      </c>
      <c r="AX259" s="37" t="str">
        <f t="shared" si="259"/>
        <v>1</v>
      </c>
      <c r="AY259" s="8">
        <v>16592</v>
      </c>
      <c r="AZ259" s="8">
        <v>0</v>
      </c>
      <c r="BA259" s="8">
        <v>16517</v>
      </c>
      <c r="BB259" s="37">
        <f t="shared" si="260"/>
        <v>100</v>
      </c>
      <c r="BC259" s="37">
        <f t="shared" si="261"/>
        <v>3</v>
      </c>
      <c r="BD259" s="7" t="s">
        <v>381</v>
      </c>
      <c r="BE259" s="37" t="str">
        <f t="shared" si="262"/>
        <v>1</v>
      </c>
      <c r="BF259" s="8">
        <v>0</v>
      </c>
      <c r="BG259" s="8">
        <v>5467</v>
      </c>
      <c r="BH259" s="37">
        <f t="shared" si="263"/>
        <v>0</v>
      </c>
      <c r="BI259" s="37">
        <f t="shared" si="264"/>
        <v>5</v>
      </c>
      <c r="BJ259" s="23">
        <v>0</v>
      </c>
      <c r="BK259" s="23">
        <v>162316</v>
      </c>
      <c r="BL259" s="1">
        <f t="shared" si="265"/>
        <v>0</v>
      </c>
      <c r="BM259" s="37">
        <f t="shared" si="266"/>
        <v>5</v>
      </c>
      <c r="BN259" s="23">
        <v>0</v>
      </c>
      <c r="BO259" s="23">
        <v>1375.8000000000002</v>
      </c>
      <c r="BP259" s="23">
        <v>-155.30000000000018</v>
      </c>
      <c r="BQ259" s="23">
        <v>4091.2</v>
      </c>
      <c r="BR259" s="23">
        <v>5086</v>
      </c>
      <c r="BS259" s="37">
        <f t="shared" si="267"/>
        <v>0</v>
      </c>
      <c r="BT259" s="37">
        <f t="shared" si="268"/>
        <v>2</v>
      </c>
      <c r="BU259" s="10" t="s">
        <v>384</v>
      </c>
      <c r="BV259" s="50" t="str">
        <f t="shared" si="276"/>
        <v>1</v>
      </c>
      <c r="BW259" s="10" t="s">
        <v>384</v>
      </c>
      <c r="BX259" s="50" t="str">
        <f t="shared" si="269"/>
        <v>1</v>
      </c>
      <c r="BY259" s="10" t="s">
        <v>384</v>
      </c>
      <c r="BZ259" s="50" t="str">
        <f t="shared" si="270"/>
        <v>1</v>
      </c>
      <c r="CA259" s="10" t="s">
        <v>384</v>
      </c>
      <c r="CB259" s="50" t="str">
        <f t="shared" si="271"/>
        <v>1</v>
      </c>
      <c r="CC259" s="10" t="s">
        <v>384</v>
      </c>
      <c r="CD259" s="50" t="str">
        <f t="shared" si="272"/>
        <v>1</v>
      </c>
      <c r="CE259" s="10" t="s">
        <v>422</v>
      </c>
      <c r="CF259" s="50" t="str">
        <f t="shared" si="275"/>
        <v>1</v>
      </c>
      <c r="CG259" s="18">
        <f t="shared" si="274"/>
        <v>45</v>
      </c>
    </row>
    <row r="260" spans="1:86" s="45" customFormat="1" ht="34.15" customHeight="1" x14ac:dyDescent="0.2">
      <c r="A260" s="34">
        <v>256</v>
      </c>
      <c r="B260" s="35" t="s">
        <v>191</v>
      </c>
      <c r="C260" s="23">
        <v>505767</v>
      </c>
      <c r="D260" s="23">
        <v>0</v>
      </c>
      <c r="E260" s="23">
        <v>552441</v>
      </c>
      <c r="F260" s="23">
        <v>1175</v>
      </c>
      <c r="G260" s="37">
        <f t="shared" si="240"/>
        <v>92</v>
      </c>
      <c r="H260" s="37">
        <f t="shared" si="241"/>
        <v>5</v>
      </c>
      <c r="I260" s="9" t="s">
        <v>378</v>
      </c>
      <c r="J260" s="50" t="str">
        <f t="shared" si="273"/>
        <v>1</v>
      </c>
      <c r="K260" s="23">
        <v>170752</v>
      </c>
      <c r="L260" s="23">
        <v>189269</v>
      </c>
      <c r="M260" s="37">
        <f t="shared" si="242"/>
        <v>11</v>
      </c>
      <c r="N260" s="37">
        <f t="shared" si="243"/>
        <v>4</v>
      </c>
      <c r="O260" s="8">
        <v>229167</v>
      </c>
      <c r="P260" s="8">
        <v>169952</v>
      </c>
      <c r="Q260" s="39">
        <f t="shared" si="244"/>
        <v>35</v>
      </c>
      <c r="R260" s="37">
        <f t="shared" si="245"/>
        <v>0</v>
      </c>
      <c r="S260" s="8">
        <v>0</v>
      </c>
      <c r="T260" s="37">
        <f t="shared" si="246"/>
        <v>1</v>
      </c>
      <c r="U260" s="8" t="s">
        <v>380</v>
      </c>
      <c r="V260" s="37" t="str">
        <f t="shared" si="247"/>
        <v>1</v>
      </c>
      <c r="W260" s="8">
        <v>127623</v>
      </c>
      <c r="X260" s="8">
        <v>280651</v>
      </c>
      <c r="Y260" s="37">
        <f t="shared" si="248"/>
        <v>45</v>
      </c>
      <c r="Z260" s="37">
        <f t="shared" si="249"/>
        <v>1</v>
      </c>
      <c r="AA260" s="8">
        <v>0</v>
      </c>
      <c r="AB260" s="8">
        <v>558440</v>
      </c>
      <c r="AC260" s="38">
        <f t="shared" si="250"/>
        <v>0</v>
      </c>
      <c r="AD260" s="37">
        <f t="shared" si="251"/>
        <v>2</v>
      </c>
      <c r="AE260" s="23">
        <v>0</v>
      </c>
      <c r="AF260" s="37">
        <f t="shared" si="252"/>
        <v>1</v>
      </c>
      <c r="AG260" s="8">
        <v>184339</v>
      </c>
      <c r="AH260" s="8">
        <v>173852</v>
      </c>
      <c r="AI260" s="8">
        <v>188629</v>
      </c>
      <c r="AJ260" s="8">
        <v>170752</v>
      </c>
      <c r="AK260" s="41">
        <f>ROUND(IF(AG260&lt;AH260,0,IF((AG260-AH260)&lt;(AI260-AJ260),0,((AG260-AH260)-(AI260-AJ260))/AG260*100)),0)</f>
        <v>0</v>
      </c>
      <c r="AL260" s="41">
        <f t="shared" si="254"/>
        <v>3</v>
      </c>
      <c r="AM260" s="10" t="s">
        <v>378</v>
      </c>
      <c r="AN260" s="37" t="str">
        <f t="shared" si="255"/>
        <v>1</v>
      </c>
      <c r="AO260" s="10" t="s">
        <v>380</v>
      </c>
      <c r="AP260" s="37" t="str">
        <f t="shared" si="256"/>
        <v>1</v>
      </c>
      <c r="AQ260" s="23">
        <v>39901</v>
      </c>
      <c r="AR260" s="23">
        <v>47279</v>
      </c>
      <c r="AS260" s="23">
        <v>40319</v>
      </c>
      <c r="AT260" s="23">
        <v>64625</v>
      </c>
      <c r="AU260" s="40">
        <f t="shared" si="257"/>
        <v>52</v>
      </c>
      <c r="AV260" s="37">
        <f t="shared" si="258"/>
        <v>0</v>
      </c>
      <c r="AW260" s="10" t="s">
        <v>381</v>
      </c>
      <c r="AX260" s="37" t="str">
        <f t="shared" si="259"/>
        <v>1</v>
      </c>
      <c r="AY260" s="8">
        <v>568392</v>
      </c>
      <c r="AZ260" s="8">
        <v>0</v>
      </c>
      <c r="BA260" s="8">
        <v>558440</v>
      </c>
      <c r="BB260" s="37">
        <f t="shared" si="260"/>
        <v>102</v>
      </c>
      <c r="BC260" s="37">
        <f t="shared" si="261"/>
        <v>3</v>
      </c>
      <c r="BD260" s="7" t="s">
        <v>381</v>
      </c>
      <c r="BE260" s="37" t="str">
        <f t="shared" si="262"/>
        <v>1</v>
      </c>
      <c r="BF260" s="8">
        <v>0</v>
      </c>
      <c r="BG260" s="8">
        <v>69336</v>
      </c>
      <c r="BH260" s="37">
        <f t="shared" si="263"/>
        <v>0</v>
      </c>
      <c r="BI260" s="37">
        <f t="shared" si="264"/>
        <v>5</v>
      </c>
      <c r="BJ260" s="23">
        <v>0</v>
      </c>
      <c r="BK260" s="23">
        <v>270698</v>
      </c>
      <c r="BL260" s="1">
        <f t="shared" si="265"/>
        <v>0</v>
      </c>
      <c r="BM260" s="37">
        <f t="shared" si="266"/>
        <v>5</v>
      </c>
      <c r="BN260" s="23">
        <v>0</v>
      </c>
      <c r="BO260" s="23">
        <v>4712</v>
      </c>
      <c r="BP260" s="23">
        <v>-2082</v>
      </c>
      <c r="BQ260" s="23">
        <v>184557</v>
      </c>
      <c r="BR260" s="23">
        <v>9866</v>
      </c>
      <c r="BS260" s="37">
        <f t="shared" si="267"/>
        <v>0</v>
      </c>
      <c r="BT260" s="37">
        <f t="shared" si="268"/>
        <v>2</v>
      </c>
      <c r="BU260" s="10" t="s">
        <v>384</v>
      </c>
      <c r="BV260" s="50" t="str">
        <f t="shared" si="276"/>
        <v>1</v>
      </c>
      <c r="BW260" s="10" t="s">
        <v>384</v>
      </c>
      <c r="BX260" s="50" t="str">
        <f t="shared" si="269"/>
        <v>1</v>
      </c>
      <c r="BY260" s="10" t="s">
        <v>384</v>
      </c>
      <c r="BZ260" s="50" t="str">
        <f t="shared" si="270"/>
        <v>1</v>
      </c>
      <c r="CA260" s="10" t="s">
        <v>385</v>
      </c>
      <c r="CB260" s="50" t="str">
        <f t="shared" si="271"/>
        <v>0</v>
      </c>
      <c r="CC260" s="10" t="s">
        <v>385</v>
      </c>
      <c r="CD260" s="50" t="str">
        <f t="shared" si="272"/>
        <v>0</v>
      </c>
      <c r="CE260" s="10" t="s">
        <v>422</v>
      </c>
      <c r="CF260" s="50" t="str">
        <f t="shared" si="275"/>
        <v>1</v>
      </c>
      <c r="CG260" s="18">
        <f t="shared" si="274"/>
        <v>42</v>
      </c>
      <c r="CH260" s="42"/>
    </row>
    <row r="261" spans="1:86" s="45" customFormat="1" ht="34.15" customHeight="1" x14ac:dyDescent="0.2">
      <c r="A261" s="34">
        <v>257</v>
      </c>
      <c r="B261" s="43" t="s">
        <v>192</v>
      </c>
      <c r="C261" s="23">
        <v>4111</v>
      </c>
      <c r="D261" s="23">
        <v>0</v>
      </c>
      <c r="E261" s="23">
        <v>6245</v>
      </c>
      <c r="F261" s="23">
        <v>60</v>
      </c>
      <c r="G261" s="37">
        <f t="shared" ref="G261:G275" si="410">ROUND((C261-D261)/(E261-F261)*100,0)</f>
        <v>66</v>
      </c>
      <c r="H261" s="37">
        <f t="shared" ref="H261:H275" si="411">IF(G261&lt;51,0,IF(G261&lt;61,1,IF(G261&lt;71,2,IF(G261&lt;81,3,IF(G261&lt;90,4,5)))))</f>
        <v>2</v>
      </c>
      <c r="I261" s="9" t="s">
        <v>378</v>
      </c>
      <c r="J261" s="50" t="str">
        <f t="shared" ref="J261:J275" si="412">IF(I261="Да",SUBSTITUTE(I261,"Да",1),SUBSTITUTE(I261,"Нет",0))</f>
        <v>1</v>
      </c>
      <c r="K261" s="23">
        <v>2248</v>
      </c>
      <c r="L261" s="23">
        <v>2802</v>
      </c>
      <c r="M261" s="37">
        <f t="shared" ref="M261:M275" si="413">ROUND(ABS(L261-K261)/K261*100,0)</f>
        <v>25</v>
      </c>
      <c r="N261" s="37">
        <f t="shared" ref="N261:N275" si="414">IF(M261&gt;30,0,IF(M261&gt;25,1,IF(M261&gt;20,2,IF(M261&gt;15,3,IF(M261&gt;10,4,5)))))</f>
        <v>2</v>
      </c>
      <c r="O261" s="8">
        <v>5927</v>
      </c>
      <c r="P261" s="8">
        <v>4563</v>
      </c>
      <c r="Q261" s="39">
        <f t="shared" ref="Q261:Q275" si="415">ROUND(ABS(O261-P261)/P261*100,0)</f>
        <v>30</v>
      </c>
      <c r="R261" s="37">
        <f t="shared" ref="R261:R275" si="416">IF(Q261&gt;30,0,IF(Q261&gt;25,1,IF(Q261&gt;20,2,IF(Q261&gt;15,3,IF(Q261&gt;10,4,5)))))</f>
        <v>1</v>
      </c>
      <c r="S261" s="8">
        <v>0</v>
      </c>
      <c r="T261" s="37">
        <f t="shared" ref="T261:T275" si="417">IF(S261&gt;0,0,1)</f>
        <v>1</v>
      </c>
      <c r="U261" s="8" t="s">
        <v>381</v>
      </c>
      <c r="V261" s="37" t="str">
        <f t="shared" ref="V261:V275" si="418">IF(U261="Имеется",SUBSTITUTE(U261,"Имеется",1),SUBSTITUTE(U261,"Не имеется",0))</f>
        <v>0</v>
      </c>
      <c r="W261" s="8">
        <v>2315</v>
      </c>
      <c r="X261" s="8">
        <v>8243</v>
      </c>
      <c r="Y261" s="37">
        <f t="shared" ref="Y261:Y275" si="419">ROUND(W261/X261*100,0)</f>
        <v>28</v>
      </c>
      <c r="Z261" s="37">
        <f t="shared" ref="Z261:Z275" si="420">IF(Y261&gt;50,0,IF(Y261&gt;20,1,IF(Y261&gt;5,2,3)))</f>
        <v>1</v>
      </c>
      <c r="AA261" s="8">
        <v>0</v>
      </c>
      <c r="AB261" s="8">
        <v>9370</v>
      </c>
      <c r="AC261" s="38">
        <f t="shared" ref="AC261:AC275" si="421">ROUND(AA261/AB261*100,1)</f>
        <v>0</v>
      </c>
      <c r="AD261" s="37">
        <f t="shared" ref="AD261:AD275" si="422">IF(AC261=0,2,IF(AC261&gt;0.1,0,1))</f>
        <v>2</v>
      </c>
      <c r="AE261" s="23">
        <v>0</v>
      </c>
      <c r="AF261" s="37">
        <f t="shared" ref="AF261:AF275" si="423">IF(AE261=0,1,0)</f>
        <v>1</v>
      </c>
      <c r="AG261" s="8">
        <v>3846</v>
      </c>
      <c r="AH261" s="8">
        <v>2248</v>
      </c>
      <c r="AI261" s="8">
        <v>2814.8</v>
      </c>
      <c r="AJ261" s="8">
        <v>2248.4</v>
      </c>
      <c r="AK261" s="41">
        <f t="shared" ref="AK261:AK308" si="424">ROUND(IF(AG261&lt;AH261,0,IF((AG261-AH261)&lt;(AI261-AJ261),0,((AG261-AH261)-(AI261-AJ261))/AG261*100)),0)</f>
        <v>27</v>
      </c>
      <c r="AL261" s="41">
        <f t="shared" ref="AL261:AL275" si="425">IF(AK261&gt;5,0,IF(AK261&gt;3,1,IF(AK261&gt;0,2,3)))</f>
        <v>0</v>
      </c>
      <c r="AM261" s="10" t="s">
        <v>378</v>
      </c>
      <c r="AN261" s="37" t="str">
        <f t="shared" ref="AN261:AN275" si="426">IF(AM261="Да",SUBSTITUTE(AM261,"Да",1),SUBSTITUTE(AM261,"Нет",0))</f>
        <v>1</v>
      </c>
      <c r="AO261" s="10" t="s">
        <v>380</v>
      </c>
      <c r="AP261" s="37" t="str">
        <f t="shared" ref="AP261:AP275" si="427">IF(AO261="Имеется",SUBSTITUTE(AO261,"Имеется",1),IF(AO261="Нет учреждений, которым доводится мун. задание",SUBSTITUTE(AO261,"Нет учреждений, которым доводится мун. задание",1),SUBSTITUTE(AO261,"Не имеется",0)))</f>
        <v>1</v>
      </c>
      <c r="AQ261" s="23">
        <v>1173</v>
      </c>
      <c r="AR261" s="23">
        <v>1466</v>
      </c>
      <c r="AS261" s="23">
        <v>1224</v>
      </c>
      <c r="AT261" s="23">
        <v>2298</v>
      </c>
      <c r="AU261" s="40">
        <f t="shared" ref="AU261:AU275" si="428">ROUND(ABS(AT261/((AQ261+AR261+AS261)/3)-1)*100,0)</f>
        <v>78</v>
      </c>
      <c r="AV261" s="37">
        <f t="shared" ref="AV261:AV275" si="429">IF(AU261&gt;50,0,IF(AU261&gt;40,1,IF(AU261&gt;30,2,IF(AU261&gt;20,3,IF(AU261&gt;10,4,5)))))</f>
        <v>0</v>
      </c>
      <c r="AW261" s="10" t="s">
        <v>381</v>
      </c>
      <c r="AX261" s="37" t="str">
        <f t="shared" ref="AX261:AX275" si="430">IF(AW261="Не имеется",SUBSTITUTE(AW261,"Не имеется",1),SUBSTITUTE(AW261,"Имеется",0))</f>
        <v>1</v>
      </c>
      <c r="AY261" s="8">
        <v>8339</v>
      </c>
      <c r="AZ261" s="8">
        <v>1031</v>
      </c>
      <c r="BA261" s="8">
        <v>9370</v>
      </c>
      <c r="BB261" s="37">
        <f t="shared" ref="BB261:BB275" si="431">ROUND((AY261+AZ261)/BA261*100,0)</f>
        <v>100</v>
      </c>
      <c r="BC261" s="37">
        <f t="shared" ref="BC261:BC275" si="432">IF(BB261&lt;90,0,IF(BB261&lt;95,1,IF(BB261&lt;100,2,3)))</f>
        <v>3</v>
      </c>
      <c r="BD261" s="7" t="s">
        <v>381</v>
      </c>
      <c r="BE261" s="37" t="str">
        <f t="shared" ref="BE261:BE275" si="433">IF(BD261="Не имеется",SUBSTITUTE(BD261,"Не имеется",1),SUBSTITUTE(BD261,"Имеется",0))</f>
        <v>1</v>
      </c>
      <c r="BF261" s="8">
        <v>0</v>
      </c>
      <c r="BG261" s="8">
        <v>2802</v>
      </c>
      <c r="BH261" s="37">
        <f t="shared" ref="BH261:BH275" si="434">ROUND(BF261/BG261*100,0)</f>
        <v>0</v>
      </c>
      <c r="BI261" s="37">
        <f t="shared" ref="BI261:BI275" si="435">IF(BH261&gt;50,0,IF(BH261&gt;40,1,IF(BH261&gt;30,2,IF(BH261&gt;20,3,IF(BH261&gt;10,4,5)))))</f>
        <v>5</v>
      </c>
      <c r="BJ261" s="23">
        <v>0</v>
      </c>
      <c r="BK261" s="23">
        <v>9274</v>
      </c>
      <c r="BL261" s="1">
        <f>ROUND(BJ261/BK261*100,0)</f>
        <v>0</v>
      </c>
      <c r="BM261" s="37">
        <f t="shared" ref="BM261:BM275" si="436">IF(BL261&gt;15,0,IF(BL261&gt;12,1,IF(BL261&gt;9,2,IF(BL261&gt;6,3,IF(BL261&gt;3,4,5)))))</f>
        <v>5</v>
      </c>
      <c r="BN261" s="23">
        <v>0</v>
      </c>
      <c r="BO261" s="23">
        <v>-113</v>
      </c>
      <c r="BP261" s="23">
        <v>-119</v>
      </c>
      <c r="BQ261" s="23">
        <v>2915</v>
      </c>
      <c r="BR261" s="23">
        <v>2434</v>
      </c>
      <c r="BS261" s="37">
        <f t="shared" ref="BS261:BS308" si="437">ROUND(IF(BF261&gt;0,IF(BN261&gt;0,(BN261-BO261-BP261)/(BQ261+BR261)*100,0),0),0)</f>
        <v>0</v>
      </c>
      <c r="BT261" s="37">
        <f t="shared" ref="BT261:BT275" si="438">IF(BS261&gt;5,0,IF(BS261&gt;0,1,2))</f>
        <v>2</v>
      </c>
      <c r="BU261" s="10" t="s">
        <v>384</v>
      </c>
      <c r="BV261" s="50" t="str">
        <f t="shared" si="276"/>
        <v>1</v>
      </c>
      <c r="BW261" s="10" t="s">
        <v>384</v>
      </c>
      <c r="BX261" s="50" t="str">
        <f t="shared" ref="BX261:BX275" si="439">IF(BW261="Осуществляется",SUBSTITUTE(BW261,"Осуществляется",1),SUBSTITUTE(BW261,"Не осуществляется",0))</f>
        <v>1</v>
      </c>
      <c r="BY261" s="10" t="s">
        <v>384</v>
      </c>
      <c r="BZ261" s="50" t="str">
        <f t="shared" ref="BZ261:BZ308" si="440">IF(BY261="Осуществляется",SUBSTITUTE(BY261,"Осуществляется",1),SUBSTITUTE(BY261,"Не осуществляется",0))</f>
        <v>1</v>
      </c>
      <c r="CA261" s="10" t="s">
        <v>384</v>
      </c>
      <c r="CB261" s="50" t="str">
        <f t="shared" ref="CB261:CB308" si="441">IF(CA261="Осуществляется",SUBSTITUTE(CA261,"Осуществляется",1),SUBSTITUTE(CA261,"Не осуществляется",0))</f>
        <v>1</v>
      </c>
      <c r="CC261" s="10" t="s">
        <v>385</v>
      </c>
      <c r="CD261" s="50" t="str">
        <f t="shared" ref="CD261:CD275" si="442">IF(CC261="Осуществляется",SUBSTITUTE(CC261,"Осуществляется",1),SUBSTITUTE(CC261,"Не осуществляется",0))</f>
        <v>0</v>
      </c>
      <c r="CE261" s="10" t="s">
        <v>422</v>
      </c>
      <c r="CF261" s="50" t="str">
        <f t="shared" si="275"/>
        <v>1</v>
      </c>
      <c r="CG261" s="18">
        <f t="shared" si="274"/>
        <v>35</v>
      </c>
    </row>
    <row r="262" spans="1:86" s="45" customFormat="1" ht="34.15" customHeight="1" x14ac:dyDescent="0.2">
      <c r="A262" s="34">
        <v>258</v>
      </c>
      <c r="B262" s="43" t="s">
        <v>257</v>
      </c>
      <c r="C262" s="23">
        <v>2288</v>
      </c>
      <c r="D262" s="23">
        <v>0</v>
      </c>
      <c r="E262" s="23">
        <v>3948</v>
      </c>
      <c r="F262" s="23">
        <v>60</v>
      </c>
      <c r="G262" s="37">
        <f t="shared" si="410"/>
        <v>59</v>
      </c>
      <c r="H262" s="37">
        <f t="shared" si="411"/>
        <v>1</v>
      </c>
      <c r="I262" s="9" t="s">
        <v>378</v>
      </c>
      <c r="J262" s="50" t="str">
        <f t="shared" si="412"/>
        <v>1</v>
      </c>
      <c r="K262" s="23">
        <v>749</v>
      </c>
      <c r="L262" s="23">
        <v>555</v>
      </c>
      <c r="M262" s="37">
        <f t="shared" si="413"/>
        <v>26</v>
      </c>
      <c r="N262" s="37">
        <f t="shared" si="414"/>
        <v>1</v>
      </c>
      <c r="O262" s="8">
        <v>3720</v>
      </c>
      <c r="P262" s="8">
        <v>3066</v>
      </c>
      <c r="Q262" s="39">
        <f t="shared" si="415"/>
        <v>21</v>
      </c>
      <c r="R262" s="37">
        <f t="shared" si="416"/>
        <v>2</v>
      </c>
      <c r="S262" s="8">
        <v>0</v>
      </c>
      <c r="T262" s="37">
        <f t="shared" si="417"/>
        <v>1</v>
      </c>
      <c r="U262" s="8" t="s">
        <v>381</v>
      </c>
      <c r="V262" s="37" t="str">
        <f t="shared" si="418"/>
        <v>0</v>
      </c>
      <c r="W262" s="8">
        <v>2317</v>
      </c>
      <c r="X262" s="8">
        <v>3401</v>
      </c>
      <c r="Y262" s="37">
        <f t="shared" si="419"/>
        <v>68</v>
      </c>
      <c r="Z262" s="37">
        <f t="shared" si="420"/>
        <v>0</v>
      </c>
      <c r="AA262" s="8">
        <v>0</v>
      </c>
      <c r="AB262" s="8">
        <v>4011</v>
      </c>
      <c r="AC262" s="38">
        <f t="shared" si="421"/>
        <v>0</v>
      </c>
      <c r="AD262" s="37">
        <f t="shared" si="422"/>
        <v>2</v>
      </c>
      <c r="AE262" s="23">
        <v>0</v>
      </c>
      <c r="AF262" s="37">
        <f t="shared" si="423"/>
        <v>1</v>
      </c>
      <c r="AG262" s="8">
        <v>1134</v>
      </c>
      <c r="AH262" s="8">
        <v>749</v>
      </c>
      <c r="AI262" s="8">
        <v>555.40000000000009</v>
      </c>
      <c r="AJ262" s="8">
        <v>749.3</v>
      </c>
      <c r="AK262" s="41">
        <f t="shared" si="424"/>
        <v>51</v>
      </c>
      <c r="AL262" s="41">
        <f t="shared" si="425"/>
        <v>0</v>
      </c>
      <c r="AM262" s="10" t="s">
        <v>378</v>
      </c>
      <c r="AN262" s="37" t="str">
        <f t="shared" si="426"/>
        <v>1</v>
      </c>
      <c r="AO262" s="10" t="s">
        <v>380</v>
      </c>
      <c r="AP262" s="37" t="str">
        <f t="shared" si="427"/>
        <v>1</v>
      </c>
      <c r="AQ262" s="23">
        <v>454</v>
      </c>
      <c r="AR262" s="23">
        <v>723</v>
      </c>
      <c r="AS262" s="23">
        <v>1022</v>
      </c>
      <c r="AT262" s="23">
        <v>1250</v>
      </c>
      <c r="AU262" s="40">
        <f t="shared" si="428"/>
        <v>71</v>
      </c>
      <c r="AV262" s="37">
        <f t="shared" si="429"/>
        <v>0</v>
      </c>
      <c r="AW262" s="10" t="s">
        <v>381</v>
      </c>
      <c r="AX262" s="37" t="str">
        <f t="shared" si="430"/>
        <v>1</v>
      </c>
      <c r="AY262" s="8">
        <v>3433</v>
      </c>
      <c r="AZ262" s="8">
        <v>578</v>
      </c>
      <c r="BA262" s="8">
        <v>4011</v>
      </c>
      <c r="BB262" s="37">
        <f t="shared" si="431"/>
        <v>100</v>
      </c>
      <c r="BC262" s="37">
        <f t="shared" si="432"/>
        <v>3</v>
      </c>
      <c r="BD262" s="7" t="s">
        <v>381</v>
      </c>
      <c r="BE262" s="37" t="str">
        <f t="shared" si="433"/>
        <v>1</v>
      </c>
      <c r="BF262" s="8">
        <v>0</v>
      </c>
      <c r="BG262" s="8">
        <v>555</v>
      </c>
      <c r="BH262" s="37">
        <f t="shared" si="434"/>
        <v>0</v>
      </c>
      <c r="BI262" s="37">
        <f t="shared" si="435"/>
        <v>5</v>
      </c>
      <c r="BJ262" s="23">
        <v>0</v>
      </c>
      <c r="BK262" s="23">
        <v>3979</v>
      </c>
      <c r="BL262" s="1">
        <f t="shared" ref="BL262:BL275" si="443">ROUND(BJ262/BK262*100,0)</f>
        <v>0</v>
      </c>
      <c r="BM262" s="37">
        <f t="shared" si="436"/>
        <v>5</v>
      </c>
      <c r="BN262" s="23">
        <v>0</v>
      </c>
      <c r="BO262" s="23">
        <v>-132</v>
      </c>
      <c r="BP262" s="23">
        <v>-92</v>
      </c>
      <c r="BQ262" s="23">
        <v>687</v>
      </c>
      <c r="BR262" s="23">
        <v>2409</v>
      </c>
      <c r="BS262" s="37">
        <f t="shared" si="437"/>
        <v>0</v>
      </c>
      <c r="BT262" s="37">
        <f t="shared" si="438"/>
        <v>2</v>
      </c>
      <c r="BU262" s="10" t="s">
        <v>385</v>
      </c>
      <c r="BV262" s="50" t="str">
        <f t="shared" si="276"/>
        <v>0</v>
      </c>
      <c r="BW262" s="10" t="s">
        <v>384</v>
      </c>
      <c r="BX262" s="50" t="str">
        <f t="shared" si="439"/>
        <v>1</v>
      </c>
      <c r="BY262" s="10" t="s">
        <v>385</v>
      </c>
      <c r="BZ262" s="50" t="str">
        <f t="shared" si="440"/>
        <v>0</v>
      </c>
      <c r="CA262" s="10" t="s">
        <v>385</v>
      </c>
      <c r="CB262" s="50" t="str">
        <f t="shared" si="441"/>
        <v>0</v>
      </c>
      <c r="CC262" s="10" t="s">
        <v>385</v>
      </c>
      <c r="CD262" s="50" t="str">
        <f t="shared" si="442"/>
        <v>0</v>
      </c>
      <c r="CE262" s="10" t="s">
        <v>422</v>
      </c>
      <c r="CF262" s="50" t="str">
        <f t="shared" si="275"/>
        <v>1</v>
      </c>
      <c r="CG262" s="18">
        <f t="shared" ref="CG262:CG310" si="444">H262+J262+N262+R262+T262+V262+Z262+AD262+AF262+AL262+AN262+AP262+AV262+AX262+BC262+BE262+BI262+BM262+BT262+BV262+BX262+BZ262+CB262+CD262+CF262</f>
        <v>30</v>
      </c>
    </row>
    <row r="263" spans="1:86" s="45" customFormat="1" ht="34.15" customHeight="1" x14ac:dyDescent="0.2">
      <c r="A263" s="34">
        <v>259</v>
      </c>
      <c r="B263" s="43" t="s">
        <v>193</v>
      </c>
      <c r="C263" s="23">
        <v>4560</v>
      </c>
      <c r="D263" s="23">
        <v>0</v>
      </c>
      <c r="E263" s="23">
        <v>11660</v>
      </c>
      <c r="F263" s="23">
        <v>60</v>
      </c>
      <c r="G263" s="37">
        <f t="shared" si="410"/>
        <v>39</v>
      </c>
      <c r="H263" s="37">
        <f t="shared" si="411"/>
        <v>0</v>
      </c>
      <c r="I263" s="9" t="s">
        <v>378</v>
      </c>
      <c r="J263" s="50" t="str">
        <f t="shared" si="412"/>
        <v>1</v>
      </c>
      <c r="K263" s="23">
        <v>11100</v>
      </c>
      <c r="L263" s="23">
        <v>11100</v>
      </c>
      <c r="M263" s="37">
        <f t="shared" si="413"/>
        <v>0</v>
      </c>
      <c r="N263" s="37">
        <f t="shared" si="414"/>
        <v>5</v>
      </c>
      <c r="O263" s="8">
        <v>11372</v>
      </c>
      <c r="P263" s="8">
        <v>11160</v>
      </c>
      <c r="Q263" s="39">
        <f t="shared" si="415"/>
        <v>2</v>
      </c>
      <c r="R263" s="37">
        <f t="shared" si="416"/>
        <v>5</v>
      </c>
      <c r="S263" s="8">
        <v>0</v>
      </c>
      <c r="T263" s="37">
        <f t="shared" si="417"/>
        <v>1</v>
      </c>
      <c r="U263" s="8" t="s">
        <v>381</v>
      </c>
      <c r="V263" s="37" t="str">
        <f t="shared" si="418"/>
        <v>0</v>
      </c>
      <c r="W263" s="8">
        <v>60</v>
      </c>
      <c r="X263" s="8">
        <v>11259</v>
      </c>
      <c r="Y263" s="37">
        <f t="shared" si="419"/>
        <v>1</v>
      </c>
      <c r="Z263" s="37">
        <f t="shared" si="420"/>
        <v>3</v>
      </c>
      <c r="AA263" s="8">
        <v>0</v>
      </c>
      <c r="AB263" s="8">
        <v>7994</v>
      </c>
      <c r="AC263" s="38">
        <f t="shared" si="421"/>
        <v>0</v>
      </c>
      <c r="AD263" s="37">
        <f t="shared" si="422"/>
        <v>2</v>
      </c>
      <c r="AE263" s="23">
        <v>0</v>
      </c>
      <c r="AF263" s="37">
        <f t="shared" si="423"/>
        <v>1</v>
      </c>
      <c r="AG263" s="8">
        <v>7753</v>
      </c>
      <c r="AH263" s="8">
        <v>11100</v>
      </c>
      <c r="AI263" s="8">
        <v>11100.5</v>
      </c>
      <c r="AJ263" s="8">
        <v>11099.9</v>
      </c>
      <c r="AK263" s="41">
        <f t="shared" si="424"/>
        <v>0</v>
      </c>
      <c r="AL263" s="41">
        <f t="shared" si="425"/>
        <v>3</v>
      </c>
      <c r="AM263" s="10" t="s">
        <v>378</v>
      </c>
      <c r="AN263" s="37" t="str">
        <f t="shared" si="426"/>
        <v>1</v>
      </c>
      <c r="AO263" s="10" t="s">
        <v>380</v>
      </c>
      <c r="AP263" s="37" t="str">
        <f t="shared" si="427"/>
        <v>1</v>
      </c>
      <c r="AQ263" s="23">
        <v>1127</v>
      </c>
      <c r="AR263" s="23">
        <v>1150</v>
      </c>
      <c r="AS263" s="23">
        <v>1553</v>
      </c>
      <c r="AT263" s="23">
        <v>3984</v>
      </c>
      <c r="AU263" s="40">
        <f t="shared" si="428"/>
        <v>212</v>
      </c>
      <c r="AV263" s="37">
        <f t="shared" si="429"/>
        <v>0</v>
      </c>
      <c r="AW263" s="10" t="s">
        <v>381</v>
      </c>
      <c r="AX263" s="37" t="str">
        <f t="shared" si="430"/>
        <v>1</v>
      </c>
      <c r="AY263" s="8">
        <v>11342</v>
      </c>
      <c r="AZ263" s="8">
        <v>0</v>
      </c>
      <c r="BA263" s="8">
        <v>7994</v>
      </c>
      <c r="BB263" s="37">
        <f t="shared" si="431"/>
        <v>142</v>
      </c>
      <c r="BC263" s="37">
        <f t="shared" si="432"/>
        <v>3</v>
      </c>
      <c r="BD263" s="7" t="s">
        <v>381</v>
      </c>
      <c r="BE263" s="37" t="str">
        <f t="shared" si="433"/>
        <v>1</v>
      </c>
      <c r="BF263" s="8">
        <v>0</v>
      </c>
      <c r="BG263" s="8">
        <v>11100</v>
      </c>
      <c r="BH263" s="37">
        <f t="shared" si="434"/>
        <v>0</v>
      </c>
      <c r="BI263" s="37">
        <f t="shared" si="435"/>
        <v>5</v>
      </c>
      <c r="BJ263" s="23">
        <v>0</v>
      </c>
      <c r="BK263" s="23">
        <v>7911</v>
      </c>
      <c r="BL263" s="1">
        <f t="shared" si="443"/>
        <v>0</v>
      </c>
      <c r="BM263" s="37">
        <f t="shared" si="436"/>
        <v>5</v>
      </c>
      <c r="BN263" s="23">
        <v>0</v>
      </c>
      <c r="BO263" s="23">
        <v>-244</v>
      </c>
      <c r="BP263" s="23">
        <v>24</v>
      </c>
      <c r="BQ263" s="23">
        <v>11344</v>
      </c>
      <c r="BR263" s="23">
        <v>36</v>
      </c>
      <c r="BS263" s="37">
        <f t="shared" si="437"/>
        <v>0</v>
      </c>
      <c r="BT263" s="37">
        <f t="shared" si="438"/>
        <v>2</v>
      </c>
      <c r="BU263" s="10" t="s">
        <v>384</v>
      </c>
      <c r="BV263" s="50" t="str">
        <f t="shared" si="276"/>
        <v>1</v>
      </c>
      <c r="BW263" s="10" t="s">
        <v>384</v>
      </c>
      <c r="BX263" s="50" t="str">
        <f t="shared" si="439"/>
        <v>1</v>
      </c>
      <c r="BY263" s="10" t="s">
        <v>384</v>
      </c>
      <c r="BZ263" s="50" t="str">
        <f t="shared" si="440"/>
        <v>1</v>
      </c>
      <c r="CA263" s="10" t="s">
        <v>384</v>
      </c>
      <c r="CB263" s="50" t="str">
        <f t="shared" si="441"/>
        <v>1</v>
      </c>
      <c r="CC263" s="10" t="s">
        <v>385</v>
      </c>
      <c r="CD263" s="50" t="str">
        <f t="shared" si="442"/>
        <v>0</v>
      </c>
      <c r="CE263" s="10" t="s">
        <v>422</v>
      </c>
      <c r="CF263" s="50" t="str">
        <f t="shared" ref="CF263:CF308" si="445">IF(CE263="Предоставляется",SUBSTITUTE(CE263,"Предоставляется",1),SUBSTITUTE(CE263,"Не предоставляется",0))</f>
        <v>1</v>
      </c>
      <c r="CG263" s="18">
        <f t="shared" si="444"/>
        <v>45</v>
      </c>
    </row>
    <row r="264" spans="1:86" s="45" customFormat="1" ht="34.15" customHeight="1" x14ac:dyDescent="0.2">
      <c r="A264" s="34">
        <v>260</v>
      </c>
      <c r="B264" s="43" t="s">
        <v>195</v>
      </c>
      <c r="C264" s="23">
        <v>2880</v>
      </c>
      <c r="D264" s="23">
        <v>0</v>
      </c>
      <c r="E264" s="23">
        <v>5187</v>
      </c>
      <c r="F264" s="23">
        <v>60</v>
      </c>
      <c r="G264" s="37">
        <f t="shared" si="410"/>
        <v>56</v>
      </c>
      <c r="H264" s="37">
        <f t="shared" si="411"/>
        <v>1</v>
      </c>
      <c r="I264" s="9" t="s">
        <v>378</v>
      </c>
      <c r="J264" s="50" t="str">
        <f t="shared" si="412"/>
        <v>1</v>
      </c>
      <c r="K264" s="23">
        <v>1962</v>
      </c>
      <c r="L264" s="23">
        <v>1838</v>
      </c>
      <c r="M264" s="37">
        <f t="shared" si="413"/>
        <v>6</v>
      </c>
      <c r="N264" s="37">
        <f t="shared" si="414"/>
        <v>5</v>
      </c>
      <c r="O264" s="8">
        <v>4746</v>
      </c>
      <c r="P264" s="8">
        <v>3957</v>
      </c>
      <c r="Q264" s="39">
        <f t="shared" si="415"/>
        <v>20</v>
      </c>
      <c r="R264" s="37">
        <f t="shared" si="416"/>
        <v>3</v>
      </c>
      <c r="S264" s="8">
        <v>0</v>
      </c>
      <c r="T264" s="37">
        <f t="shared" si="417"/>
        <v>1</v>
      </c>
      <c r="U264" s="8" t="s">
        <v>381</v>
      </c>
      <c r="V264" s="37" t="str">
        <f t="shared" si="418"/>
        <v>0</v>
      </c>
      <c r="W264" s="8">
        <v>1995</v>
      </c>
      <c r="X264" s="8">
        <v>5276</v>
      </c>
      <c r="Y264" s="37">
        <f t="shared" si="419"/>
        <v>38</v>
      </c>
      <c r="Z264" s="37">
        <f t="shared" si="420"/>
        <v>1</v>
      </c>
      <c r="AA264" s="8">
        <v>0</v>
      </c>
      <c r="AB264" s="8">
        <v>5927</v>
      </c>
      <c r="AC264" s="38">
        <f t="shared" si="421"/>
        <v>0</v>
      </c>
      <c r="AD264" s="37">
        <f t="shared" si="422"/>
        <v>2</v>
      </c>
      <c r="AE264" s="23">
        <v>0</v>
      </c>
      <c r="AF264" s="37">
        <f t="shared" si="423"/>
        <v>1</v>
      </c>
      <c r="AG264" s="8">
        <v>2569</v>
      </c>
      <c r="AH264" s="8">
        <v>1962</v>
      </c>
      <c r="AI264" s="8">
        <v>1968</v>
      </c>
      <c r="AJ264" s="8">
        <v>1962.4</v>
      </c>
      <c r="AK264" s="41">
        <f t="shared" si="424"/>
        <v>23</v>
      </c>
      <c r="AL264" s="41">
        <f t="shared" si="425"/>
        <v>0</v>
      </c>
      <c r="AM264" s="10" t="s">
        <v>378</v>
      </c>
      <c r="AN264" s="37" t="str">
        <f t="shared" si="426"/>
        <v>1</v>
      </c>
      <c r="AO264" s="10" t="s">
        <v>380</v>
      </c>
      <c r="AP264" s="37" t="str">
        <f t="shared" si="427"/>
        <v>1</v>
      </c>
      <c r="AQ264" s="23">
        <v>529</v>
      </c>
      <c r="AR264" s="23">
        <v>788</v>
      </c>
      <c r="AS264" s="23">
        <v>1718</v>
      </c>
      <c r="AT264" s="23">
        <v>1528</v>
      </c>
      <c r="AU264" s="40">
        <f t="shared" si="428"/>
        <v>51</v>
      </c>
      <c r="AV264" s="37">
        <f t="shared" si="429"/>
        <v>0</v>
      </c>
      <c r="AW264" s="10" t="s">
        <v>381</v>
      </c>
      <c r="AX264" s="37" t="str">
        <f t="shared" si="430"/>
        <v>1</v>
      </c>
      <c r="AY264" s="8">
        <v>5326</v>
      </c>
      <c r="AZ264" s="8">
        <v>601</v>
      </c>
      <c r="BA264" s="8">
        <v>5927</v>
      </c>
      <c r="BB264" s="37">
        <f t="shared" si="431"/>
        <v>100</v>
      </c>
      <c r="BC264" s="37">
        <f t="shared" si="432"/>
        <v>3</v>
      </c>
      <c r="BD264" s="7" t="s">
        <v>381</v>
      </c>
      <c r="BE264" s="37" t="str">
        <f t="shared" si="433"/>
        <v>1</v>
      </c>
      <c r="BF264" s="8">
        <v>0</v>
      </c>
      <c r="BG264" s="8">
        <v>1838</v>
      </c>
      <c r="BH264" s="37">
        <f t="shared" si="434"/>
        <v>0</v>
      </c>
      <c r="BI264" s="37">
        <f t="shared" si="435"/>
        <v>5</v>
      </c>
      <c r="BJ264" s="23">
        <v>0</v>
      </c>
      <c r="BK264" s="23">
        <v>5878</v>
      </c>
      <c r="BL264" s="1">
        <f t="shared" si="443"/>
        <v>0</v>
      </c>
      <c r="BM264" s="37">
        <f t="shared" si="436"/>
        <v>5</v>
      </c>
      <c r="BN264" s="23">
        <v>0</v>
      </c>
      <c r="BO264" s="23">
        <v>167</v>
      </c>
      <c r="BP264" s="23">
        <v>-154</v>
      </c>
      <c r="BQ264" s="23">
        <v>1671</v>
      </c>
      <c r="BR264" s="23">
        <v>2149</v>
      </c>
      <c r="BS264" s="37">
        <f t="shared" si="437"/>
        <v>0</v>
      </c>
      <c r="BT264" s="37">
        <f t="shared" si="438"/>
        <v>2</v>
      </c>
      <c r="BU264" s="10" t="s">
        <v>385</v>
      </c>
      <c r="BV264" s="50" t="str">
        <f t="shared" si="276"/>
        <v>0</v>
      </c>
      <c r="BW264" s="10" t="s">
        <v>384</v>
      </c>
      <c r="BX264" s="50" t="str">
        <f t="shared" si="439"/>
        <v>1</v>
      </c>
      <c r="BY264" s="10" t="s">
        <v>384</v>
      </c>
      <c r="BZ264" s="50" t="str">
        <f t="shared" si="440"/>
        <v>1</v>
      </c>
      <c r="CA264" s="10" t="s">
        <v>384</v>
      </c>
      <c r="CB264" s="50" t="str">
        <f t="shared" si="441"/>
        <v>1</v>
      </c>
      <c r="CC264" s="10" t="s">
        <v>385</v>
      </c>
      <c r="CD264" s="50" t="str">
        <f t="shared" si="442"/>
        <v>0</v>
      </c>
      <c r="CE264" s="10" t="s">
        <v>422</v>
      </c>
      <c r="CF264" s="50" t="str">
        <f t="shared" si="445"/>
        <v>1</v>
      </c>
      <c r="CG264" s="18">
        <f t="shared" si="444"/>
        <v>38</v>
      </c>
    </row>
    <row r="265" spans="1:86" s="45" customFormat="1" ht="34.15" customHeight="1" x14ac:dyDescent="0.2">
      <c r="A265" s="34">
        <v>261</v>
      </c>
      <c r="B265" s="43" t="s">
        <v>254</v>
      </c>
      <c r="C265" s="23">
        <v>2915</v>
      </c>
      <c r="D265" s="23">
        <v>0</v>
      </c>
      <c r="E265" s="23">
        <v>4475</v>
      </c>
      <c r="F265" s="23">
        <v>60</v>
      </c>
      <c r="G265" s="37">
        <f t="shared" si="410"/>
        <v>66</v>
      </c>
      <c r="H265" s="37">
        <f t="shared" si="411"/>
        <v>2</v>
      </c>
      <c r="I265" s="9" t="s">
        <v>378</v>
      </c>
      <c r="J265" s="50" t="str">
        <f t="shared" si="412"/>
        <v>1</v>
      </c>
      <c r="K265" s="23">
        <v>2923</v>
      </c>
      <c r="L265" s="23">
        <v>3009</v>
      </c>
      <c r="M265" s="37">
        <f t="shared" si="413"/>
        <v>3</v>
      </c>
      <c r="N265" s="37">
        <f t="shared" si="414"/>
        <v>5</v>
      </c>
      <c r="O265" s="8">
        <v>4554</v>
      </c>
      <c r="P265" s="8">
        <v>3607</v>
      </c>
      <c r="Q265" s="39">
        <f t="shared" si="415"/>
        <v>26</v>
      </c>
      <c r="R265" s="37">
        <f t="shared" si="416"/>
        <v>1</v>
      </c>
      <c r="S265" s="8">
        <v>0</v>
      </c>
      <c r="T265" s="37">
        <f t="shared" si="417"/>
        <v>1</v>
      </c>
      <c r="U265" s="8" t="s">
        <v>381</v>
      </c>
      <c r="V265" s="37" t="str">
        <f t="shared" si="418"/>
        <v>0</v>
      </c>
      <c r="W265" s="8">
        <v>683</v>
      </c>
      <c r="X265" s="8">
        <v>3766</v>
      </c>
      <c r="Y265" s="37">
        <f t="shared" si="419"/>
        <v>18</v>
      </c>
      <c r="Z265" s="37">
        <f t="shared" si="420"/>
        <v>2</v>
      </c>
      <c r="AA265" s="8">
        <v>0</v>
      </c>
      <c r="AB265" s="8">
        <v>4254</v>
      </c>
      <c r="AC265" s="38">
        <f t="shared" si="421"/>
        <v>0</v>
      </c>
      <c r="AD265" s="37">
        <f t="shared" si="422"/>
        <v>2</v>
      </c>
      <c r="AE265" s="23">
        <v>0</v>
      </c>
      <c r="AF265" s="37">
        <f t="shared" si="423"/>
        <v>1</v>
      </c>
      <c r="AG265" s="8">
        <v>3451</v>
      </c>
      <c r="AH265" s="8">
        <v>2923</v>
      </c>
      <c r="AI265" s="8">
        <v>3018.1</v>
      </c>
      <c r="AJ265" s="8">
        <v>2923.1</v>
      </c>
      <c r="AK265" s="41">
        <f t="shared" si="424"/>
        <v>13</v>
      </c>
      <c r="AL265" s="41">
        <f t="shared" si="425"/>
        <v>0</v>
      </c>
      <c r="AM265" s="10" t="s">
        <v>378</v>
      </c>
      <c r="AN265" s="37" t="str">
        <f t="shared" si="426"/>
        <v>1</v>
      </c>
      <c r="AO265" s="10" t="s">
        <v>380</v>
      </c>
      <c r="AP265" s="37" t="str">
        <f t="shared" si="427"/>
        <v>1</v>
      </c>
      <c r="AQ265" s="23">
        <v>682</v>
      </c>
      <c r="AR265" s="23">
        <v>802</v>
      </c>
      <c r="AS265" s="23">
        <v>1228</v>
      </c>
      <c r="AT265" s="23">
        <v>1423</v>
      </c>
      <c r="AU265" s="40">
        <f t="shared" si="428"/>
        <v>57</v>
      </c>
      <c r="AV265" s="37">
        <f t="shared" si="429"/>
        <v>0</v>
      </c>
      <c r="AW265" s="10" t="s">
        <v>381</v>
      </c>
      <c r="AX265" s="37" t="str">
        <f t="shared" si="430"/>
        <v>1</v>
      </c>
      <c r="AY265" s="8">
        <v>3821</v>
      </c>
      <c r="AZ265" s="8">
        <v>433</v>
      </c>
      <c r="BA265" s="8">
        <v>4254</v>
      </c>
      <c r="BB265" s="37">
        <f t="shared" si="431"/>
        <v>100</v>
      </c>
      <c r="BC265" s="37">
        <f t="shared" si="432"/>
        <v>3</v>
      </c>
      <c r="BD265" s="7" t="s">
        <v>381</v>
      </c>
      <c r="BE265" s="37" t="str">
        <f t="shared" si="433"/>
        <v>1</v>
      </c>
      <c r="BF265" s="8">
        <v>0</v>
      </c>
      <c r="BG265" s="8">
        <v>3009</v>
      </c>
      <c r="BH265" s="37">
        <f t="shared" si="434"/>
        <v>0</v>
      </c>
      <c r="BI265" s="37">
        <f t="shared" si="435"/>
        <v>5</v>
      </c>
      <c r="BJ265" s="23">
        <v>0</v>
      </c>
      <c r="BK265" s="23">
        <v>4199</v>
      </c>
      <c r="BL265" s="1">
        <f t="shared" si="443"/>
        <v>0</v>
      </c>
      <c r="BM265" s="37">
        <f t="shared" si="436"/>
        <v>5</v>
      </c>
      <c r="BN265" s="23">
        <v>0</v>
      </c>
      <c r="BO265" s="23">
        <v>401</v>
      </c>
      <c r="BP265" s="23">
        <v>642</v>
      </c>
      <c r="BQ265" s="23">
        <v>2608</v>
      </c>
      <c r="BR265" s="23">
        <v>41</v>
      </c>
      <c r="BS265" s="37">
        <f t="shared" si="437"/>
        <v>0</v>
      </c>
      <c r="BT265" s="37">
        <f t="shared" si="438"/>
        <v>2</v>
      </c>
      <c r="BU265" s="10" t="s">
        <v>385</v>
      </c>
      <c r="BV265" s="50" t="str">
        <f t="shared" si="276"/>
        <v>0</v>
      </c>
      <c r="BW265" s="10" t="s">
        <v>384</v>
      </c>
      <c r="BX265" s="50" t="str">
        <f t="shared" si="439"/>
        <v>1</v>
      </c>
      <c r="BY265" s="10" t="s">
        <v>385</v>
      </c>
      <c r="BZ265" s="50" t="str">
        <f t="shared" si="440"/>
        <v>0</v>
      </c>
      <c r="CA265" s="10" t="s">
        <v>385</v>
      </c>
      <c r="CB265" s="50" t="str">
        <f t="shared" si="441"/>
        <v>0</v>
      </c>
      <c r="CC265" s="10" t="s">
        <v>385</v>
      </c>
      <c r="CD265" s="50" t="str">
        <f t="shared" si="442"/>
        <v>0</v>
      </c>
      <c r="CE265" s="10" t="s">
        <v>422</v>
      </c>
      <c r="CF265" s="50" t="str">
        <f t="shared" si="445"/>
        <v>1</v>
      </c>
      <c r="CG265" s="18">
        <f t="shared" si="444"/>
        <v>36</v>
      </c>
    </row>
    <row r="266" spans="1:86" s="45" customFormat="1" ht="34.15" customHeight="1" x14ac:dyDescent="0.2">
      <c r="A266" s="34">
        <v>262</v>
      </c>
      <c r="B266" s="43" t="s">
        <v>258</v>
      </c>
      <c r="C266" s="23">
        <v>2332</v>
      </c>
      <c r="D266" s="23">
        <v>0</v>
      </c>
      <c r="E266" s="23">
        <v>4025</v>
      </c>
      <c r="F266" s="23">
        <v>60</v>
      </c>
      <c r="G266" s="37">
        <f t="shared" si="410"/>
        <v>59</v>
      </c>
      <c r="H266" s="37">
        <f t="shared" si="411"/>
        <v>1</v>
      </c>
      <c r="I266" s="9" t="s">
        <v>378</v>
      </c>
      <c r="J266" s="50" t="str">
        <f t="shared" si="412"/>
        <v>1</v>
      </c>
      <c r="K266" s="23">
        <v>445</v>
      </c>
      <c r="L266" s="23">
        <v>716</v>
      </c>
      <c r="M266" s="37">
        <f t="shared" si="413"/>
        <v>61</v>
      </c>
      <c r="N266" s="37">
        <f t="shared" si="414"/>
        <v>0</v>
      </c>
      <c r="O266" s="8">
        <v>3477</v>
      </c>
      <c r="P266" s="8">
        <v>2777</v>
      </c>
      <c r="Q266" s="39">
        <f t="shared" si="415"/>
        <v>25</v>
      </c>
      <c r="R266" s="37">
        <f t="shared" si="416"/>
        <v>2</v>
      </c>
      <c r="S266" s="8">
        <v>0</v>
      </c>
      <c r="T266" s="37">
        <f t="shared" si="417"/>
        <v>1</v>
      </c>
      <c r="U266" s="8" t="s">
        <v>381</v>
      </c>
      <c r="V266" s="37" t="str">
        <f t="shared" si="418"/>
        <v>0</v>
      </c>
      <c r="W266" s="8">
        <v>2333</v>
      </c>
      <c r="X266" s="8">
        <v>3352</v>
      </c>
      <c r="Y266" s="37">
        <f t="shared" si="419"/>
        <v>70</v>
      </c>
      <c r="Z266" s="37">
        <f t="shared" si="420"/>
        <v>0</v>
      </c>
      <c r="AA266" s="8">
        <v>0</v>
      </c>
      <c r="AB266" s="8">
        <v>3336</v>
      </c>
      <c r="AC266" s="38">
        <f t="shared" si="421"/>
        <v>0</v>
      </c>
      <c r="AD266" s="37">
        <f t="shared" si="422"/>
        <v>2</v>
      </c>
      <c r="AE266" s="23">
        <v>0</v>
      </c>
      <c r="AF266" s="37">
        <f t="shared" si="423"/>
        <v>1</v>
      </c>
      <c r="AG266" s="8">
        <v>638</v>
      </c>
      <c r="AH266" s="8">
        <v>445</v>
      </c>
      <c r="AI266" s="8">
        <v>638.5</v>
      </c>
      <c r="AJ266" s="8">
        <v>444.5</v>
      </c>
      <c r="AK266" s="41">
        <f t="shared" si="424"/>
        <v>0</v>
      </c>
      <c r="AL266" s="41">
        <f t="shared" si="425"/>
        <v>3</v>
      </c>
      <c r="AM266" s="10" t="s">
        <v>378</v>
      </c>
      <c r="AN266" s="37" t="str">
        <f t="shared" si="426"/>
        <v>1</v>
      </c>
      <c r="AO266" s="10" t="s">
        <v>380</v>
      </c>
      <c r="AP266" s="37" t="str">
        <f t="shared" si="427"/>
        <v>1</v>
      </c>
      <c r="AQ266" s="23">
        <v>533</v>
      </c>
      <c r="AR266" s="23">
        <v>609</v>
      </c>
      <c r="AS266" s="23">
        <v>611</v>
      </c>
      <c r="AT266" s="23">
        <v>1181</v>
      </c>
      <c r="AU266" s="40">
        <f t="shared" si="428"/>
        <v>102</v>
      </c>
      <c r="AV266" s="37">
        <f t="shared" si="429"/>
        <v>0</v>
      </c>
      <c r="AW266" s="10" t="s">
        <v>381</v>
      </c>
      <c r="AX266" s="37" t="str">
        <f t="shared" si="430"/>
        <v>1</v>
      </c>
      <c r="AY266" s="8">
        <v>3373</v>
      </c>
      <c r="AZ266" s="8">
        <v>0</v>
      </c>
      <c r="BA266" s="8">
        <v>3336</v>
      </c>
      <c r="BB266" s="37">
        <f t="shared" si="431"/>
        <v>101</v>
      </c>
      <c r="BC266" s="37">
        <f t="shared" si="432"/>
        <v>3</v>
      </c>
      <c r="BD266" s="7" t="s">
        <v>381</v>
      </c>
      <c r="BE266" s="37" t="str">
        <f t="shared" si="433"/>
        <v>1</v>
      </c>
      <c r="BF266" s="8">
        <v>0</v>
      </c>
      <c r="BG266" s="8">
        <v>716</v>
      </c>
      <c r="BH266" s="37">
        <f t="shared" si="434"/>
        <v>0</v>
      </c>
      <c r="BI266" s="37">
        <f t="shared" si="435"/>
        <v>5</v>
      </c>
      <c r="BJ266" s="23">
        <v>0</v>
      </c>
      <c r="BK266" s="23">
        <v>3314</v>
      </c>
      <c r="BL266" s="1">
        <f t="shared" si="443"/>
        <v>0</v>
      </c>
      <c r="BM266" s="37">
        <f t="shared" si="436"/>
        <v>5</v>
      </c>
      <c r="BN266" s="23">
        <v>0</v>
      </c>
      <c r="BO266" s="23">
        <v>212</v>
      </c>
      <c r="BP266" s="23">
        <v>-188</v>
      </c>
      <c r="BQ266" s="23">
        <v>504</v>
      </c>
      <c r="BR266" s="23">
        <v>2521</v>
      </c>
      <c r="BS266" s="37">
        <f t="shared" si="437"/>
        <v>0</v>
      </c>
      <c r="BT266" s="37">
        <f t="shared" si="438"/>
        <v>2</v>
      </c>
      <c r="BU266" s="10" t="s">
        <v>384</v>
      </c>
      <c r="BV266" s="50" t="str">
        <f t="shared" si="276"/>
        <v>1</v>
      </c>
      <c r="BW266" s="10" t="s">
        <v>384</v>
      </c>
      <c r="BX266" s="50" t="str">
        <f t="shared" si="439"/>
        <v>1</v>
      </c>
      <c r="BY266" s="10" t="s">
        <v>384</v>
      </c>
      <c r="BZ266" s="50" t="str">
        <f t="shared" si="440"/>
        <v>1</v>
      </c>
      <c r="CA266" s="10" t="s">
        <v>385</v>
      </c>
      <c r="CB266" s="50" t="str">
        <f t="shared" si="441"/>
        <v>0</v>
      </c>
      <c r="CC266" s="10" t="s">
        <v>385</v>
      </c>
      <c r="CD266" s="50" t="str">
        <f t="shared" si="442"/>
        <v>0</v>
      </c>
      <c r="CE266" s="10" t="s">
        <v>422</v>
      </c>
      <c r="CF266" s="50" t="str">
        <f t="shared" si="445"/>
        <v>1</v>
      </c>
      <c r="CG266" s="18">
        <f t="shared" si="444"/>
        <v>34</v>
      </c>
    </row>
    <row r="267" spans="1:86" s="45" customFormat="1" ht="34.15" customHeight="1" x14ac:dyDescent="0.2">
      <c r="A267" s="34">
        <v>263</v>
      </c>
      <c r="B267" s="43" t="s">
        <v>200</v>
      </c>
      <c r="C267" s="23">
        <v>3262</v>
      </c>
      <c r="D267" s="23">
        <v>0</v>
      </c>
      <c r="E267" s="23">
        <v>5505</v>
      </c>
      <c r="F267" s="23">
        <v>60</v>
      </c>
      <c r="G267" s="37">
        <f t="shared" si="410"/>
        <v>60</v>
      </c>
      <c r="H267" s="37">
        <f t="shared" si="411"/>
        <v>1</v>
      </c>
      <c r="I267" s="9" t="s">
        <v>378</v>
      </c>
      <c r="J267" s="50" t="str">
        <f t="shared" si="412"/>
        <v>1</v>
      </c>
      <c r="K267" s="23">
        <v>1712</v>
      </c>
      <c r="L267" s="23">
        <v>1376</v>
      </c>
      <c r="M267" s="37">
        <f t="shared" si="413"/>
        <v>20</v>
      </c>
      <c r="N267" s="37">
        <f t="shared" si="414"/>
        <v>3</v>
      </c>
      <c r="O267" s="8">
        <v>5031</v>
      </c>
      <c r="P267" s="8">
        <v>4196</v>
      </c>
      <c r="Q267" s="39">
        <f t="shared" si="415"/>
        <v>20</v>
      </c>
      <c r="R267" s="37">
        <f t="shared" si="416"/>
        <v>3</v>
      </c>
      <c r="S267" s="8">
        <v>0</v>
      </c>
      <c r="T267" s="37">
        <f t="shared" si="417"/>
        <v>1</v>
      </c>
      <c r="U267" s="8" t="s">
        <v>381</v>
      </c>
      <c r="V267" s="37" t="str">
        <f t="shared" si="418"/>
        <v>0</v>
      </c>
      <c r="W267" s="8">
        <v>2556</v>
      </c>
      <c r="X267" s="8">
        <v>4959</v>
      </c>
      <c r="Y267" s="37">
        <f t="shared" si="419"/>
        <v>52</v>
      </c>
      <c r="Z267" s="37">
        <f t="shared" si="420"/>
        <v>0</v>
      </c>
      <c r="AA267" s="8">
        <v>0</v>
      </c>
      <c r="AB267" s="8">
        <v>5756</v>
      </c>
      <c r="AC267" s="38">
        <f t="shared" si="421"/>
        <v>0</v>
      </c>
      <c r="AD267" s="37">
        <f t="shared" si="422"/>
        <v>2</v>
      </c>
      <c r="AE267" s="23">
        <v>0</v>
      </c>
      <c r="AF267" s="37">
        <f t="shared" si="423"/>
        <v>1</v>
      </c>
      <c r="AG267" s="8">
        <v>2121</v>
      </c>
      <c r="AH267" s="8">
        <v>1712</v>
      </c>
      <c r="AI267" s="8">
        <v>1376.1999999999998</v>
      </c>
      <c r="AJ267" s="8">
        <v>1711.5</v>
      </c>
      <c r="AK267" s="41">
        <f t="shared" si="424"/>
        <v>35</v>
      </c>
      <c r="AL267" s="41">
        <f t="shared" si="425"/>
        <v>0</v>
      </c>
      <c r="AM267" s="10" t="s">
        <v>378</v>
      </c>
      <c r="AN267" s="37" t="str">
        <f t="shared" si="426"/>
        <v>1</v>
      </c>
      <c r="AO267" s="10" t="s">
        <v>380</v>
      </c>
      <c r="AP267" s="37" t="str">
        <f t="shared" si="427"/>
        <v>1</v>
      </c>
      <c r="AQ267" s="23">
        <v>677</v>
      </c>
      <c r="AR267" s="23">
        <v>1503</v>
      </c>
      <c r="AS267" s="23">
        <v>1067</v>
      </c>
      <c r="AT267" s="23">
        <v>1431</v>
      </c>
      <c r="AU267" s="40">
        <f t="shared" si="428"/>
        <v>32</v>
      </c>
      <c r="AV267" s="37">
        <f t="shared" si="429"/>
        <v>2</v>
      </c>
      <c r="AW267" s="10" t="s">
        <v>381</v>
      </c>
      <c r="AX267" s="37" t="str">
        <f t="shared" si="430"/>
        <v>1</v>
      </c>
      <c r="AY267" s="8">
        <v>5011</v>
      </c>
      <c r="AZ267" s="8">
        <v>745</v>
      </c>
      <c r="BA267" s="8">
        <v>5756</v>
      </c>
      <c r="BB267" s="37">
        <f t="shared" si="431"/>
        <v>100</v>
      </c>
      <c r="BC267" s="37">
        <f t="shared" si="432"/>
        <v>3</v>
      </c>
      <c r="BD267" s="7" t="s">
        <v>381</v>
      </c>
      <c r="BE267" s="37" t="str">
        <f t="shared" si="433"/>
        <v>1</v>
      </c>
      <c r="BF267" s="8">
        <v>0</v>
      </c>
      <c r="BG267" s="8">
        <v>1376</v>
      </c>
      <c r="BH267" s="37">
        <f t="shared" si="434"/>
        <v>0</v>
      </c>
      <c r="BI267" s="37">
        <f t="shared" si="435"/>
        <v>5</v>
      </c>
      <c r="BJ267" s="23">
        <v>0</v>
      </c>
      <c r="BK267" s="23">
        <v>5705</v>
      </c>
      <c r="BL267" s="1">
        <f t="shared" si="443"/>
        <v>0</v>
      </c>
      <c r="BM267" s="37">
        <f t="shared" si="436"/>
        <v>5</v>
      </c>
      <c r="BN267" s="23">
        <v>0</v>
      </c>
      <c r="BO267" s="23">
        <v>-310</v>
      </c>
      <c r="BP267" s="23">
        <v>89</v>
      </c>
      <c r="BQ267" s="23">
        <v>1686</v>
      </c>
      <c r="BR267" s="23">
        <v>2467</v>
      </c>
      <c r="BS267" s="37">
        <f t="shared" si="437"/>
        <v>0</v>
      </c>
      <c r="BT267" s="37">
        <f t="shared" si="438"/>
        <v>2</v>
      </c>
      <c r="BU267" s="10" t="s">
        <v>385</v>
      </c>
      <c r="BV267" s="50" t="str">
        <f t="shared" si="276"/>
        <v>0</v>
      </c>
      <c r="BW267" s="10" t="s">
        <v>384</v>
      </c>
      <c r="BX267" s="50" t="str">
        <f t="shared" si="439"/>
        <v>1</v>
      </c>
      <c r="BY267" s="10" t="s">
        <v>384</v>
      </c>
      <c r="BZ267" s="50" t="str">
        <f t="shared" si="440"/>
        <v>1</v>
      </c>
      <c r="CA267" s="10" t="s">
        <v>385</v>
      </c>
      <c r="CB267" s="50" t="str">
        <f t="shared" si="441"/>
        <v>0</v>
      </c>
      <c r="CC267" s="10" t="s">
        <v>385</v>
      </c>
      <c r="CD267" s="50" t="str">
        <f t="shared" si="442"/>
        <v>0</v>
      </c>
      <c r="CE267" s="10" t="s">
        <v>422</v>
      </c>
      <c r="CF267" s="50" t="str">
        <f t="shared" si="445"/>
        <v>1</v>
      </c>
      <c r="CG267" s="18">
        <f t="shared" si="444"/>
        <v>36</v>
      </c>
    </row>
    <row r="268" spans="1:86" s="45" customFormat="1" ht="34.15" customHeight="1" x14ac:dyDescent="0.2">
      <c r="A268" s="34">
        <v>264</v>
      </c>
      <c r="B268" s="43" t="s">
        <v>197</v>
      </c>
      <c r="C268" s="23">
        <v>5054</v>
      </c>
      <c r="D268" s="23">
        <v>0</v>
      </c>
      <c r="E268" s="23">
        <v>6708</v>
      </c>
      <c r="F268" s="23">
        <v>60</v>
      </c>
      <c r="G268" s="37">
        <f t="shared" si="410"/>
        <v>76</v>
      </c>
      <c r="H268" s="37">
        <f t="shared" si="411"/>
        <v>3</v>
      </c>
      <c r="I268" s="9" t="s">
        <v>378</v>
      </c>
      <c r="J268" s="50" t="str">
        <f t="shared" si="412"/>
        <v>1</v>
      </c>
      <c r="K268" s="23">
        <v>1944</v>
      </c>
      <c r="L268" s="23">
        <v>1397</v>
      </c>
      <c r="M268" s="37">
        <f t="shared" si="413"/>
        <v>28</v>
      </c>
      <c r="N268" s="37">
        <f t="shared" si="414"/>
        <v>1</v>
      </c>
      <c r="O268" s="8">
        <v>6349</v>
      </c>
      <c r="P268" s="8">
        <v>4465</v>
      </c>
      <c r="Q268" s="39">
        <f t="shared" si="415"/>
        <v>42</v>
      </c>
      <c r="R268" s="37">
        <f t="shared" si="416"/>
        <v>0</v>
      </c>
      <c r="S268" s="8">
        <v>0</v>
      </c>
      <c r="T268" s="37">
        <f t="shared" si="417"/>
        <v>1</v>
      </c>
      <c r="U268" s="8" t="s">
        <v>381</v>
      </c>
      <c r="V268" s="37" t="str">
        <f t="shared" si="418"/>
        <v>0</v>
      </c>
      <c r="W268" s="8">
        <v>2838</v>
      </c>
      <c r="X268" s="8">
        <v>5678</v>
      </c>
      <c r="Y268" s="37">
        <f t="shared" si="419"/>
        <v>50</v>
      </c>
      <c r="Z268" s="37">
        <f t="shared" si="420"/>
        <v>1</v>
      </c>
      <c r="AA268" s="8">
        <v>0</v>
      </c>
      <c r="AB268" s="8">
        <v>5936</v>
      </c>
      <c r="AC268" s="38">
        <f t="shared" si="421"/>
        <v>0</v>
      </c>
      <c r="AD268" s="37">
        <f t="shared" si="422"/>
        <v>2</v>
      </c>
      <c r="AE268" s="23">
        <v>0</v>
      </c>
      <c r="AF268" s="37">
        <f t="shared" si="423"/>
        <v>1</v>
      </c>
      <c r="AG268" s="8">
        <v>1571</v>
      </c>
      <c r="AH268" s="8">
        <v>1944</v>
      </c>
      <c r="AI268" s="8">
        <v>1408.6999999999998</v>
      </c>
      <c r="AJ268" s="8">
        <v>1944.1</v>
      </c>
      <c r="AK268" s="41">
        <f t="shared" si="424"/>
        <v>0</v>
      </c>
      <c r="AL268" s="41">
        <f t="shared" si="425"/>
        <v>3</v>
      </c>
      <c r="AM268" s="10" t="s">
        <v>378</v>
      </c>
      <c r="AN268" s="37" t="str">
        <f t="shared" si="426"/>
        <v>1</v>
      </c>
      <c r="AO268" s="10" t="s">
        <v>380</v>
      </c>
      <c r="AP268" s="37" t="str">
        <f t="shared" si="427"/>
        <v>1</v>
      </c>
      <c r="AQ268" s="23">
        <v>801</v>
      </c>
      <c r="AR268" s="23">
        <v>1203</v>
      </c>
      <c r="AS268" s="23">
        <v>1076</v>
      </c>
      <c r="AT268" s="23">
        <v>1329</v>
      </c>
      <c r="AU268" s="40">
        <f t="shared" si="428"/>
        <v>29</v>
      </c>
      <c r="AV268" s="37">
        <f t="shared" si="429"/>
        <v>3</v>
      </c>
      <c r="AW268" s="10" t="s">
        <v>381</v>
      </c>
      <c r="AX268" s="37" t="str">
        <f t="shared" si="430"/>
        <v>1</v>
      </c>
      <c r="AY268" s="8">
        <v>5774</v>
      </c>
      <c r="AZ268" s="8">
        <v>162</v>
      </c>
      <c r="BA268" s="8">
        <v>5936</v>
      </c>
      <c r="BB268" s="37">
        <f t="shared" si="431"/>
        <v>100</v>
      </c>
      <c r="BC268" s="37">
        <f t="shared" si="432"/>
        <v>3</v>
      </c>
      <c r="BD268" s="7" t="s">
        <v>381</v>
      </c>
      <c r="BE268" s="37" t="str">
        <f t="shared" si="433"/>
        <v>1</v>
      </c>
      <c r="BF268" s="8">
        <v>0</v>
      </c>
      <c r="BG268" s="8">
        <v>1397</v>
      </c>
      <c r="BH268" s="37">
        <f t="shared" si="434"/>
        <v>0</v>
      </c>
      <c r="BI268" s="37">
        <f t="shared" si="435"/>
        <v>5</v>
      </c>
      <c r="BJ268" s="23">
        <v>0</v>
      </c>
      <c r="BK268" s="23">
        <v>5840</v>
      </c>
      <c r="BL268" s="1">
        <f t="shared" si="443"/>
        <v>0</v>
      </c>
      <c r="BM268" s="37">
        <f t="shared" si="436"/>
        <v>5</v>
      </c>
      <c r="BN268" s="23">
        <v>0</v>
      </c>
      <c r="BO268" s="23">
        <v>-650</v>
      </c>
      <c r="BP268" s="23">
        <v>-184</v>
      </c>
      <c r="BQ268" s="23">
        <v>2047</v>
      </c>
      <c r="BR268" s="23">
        <v>3022</v>
      </c>
      <c r="BS268" s="37">
        <f t="shared" si="437"/>
        <v>0</v>
      </c>
      <c r="BT268" s="37">
        <f t="shared" si="438"/>
        <v>2</v>
      </c>
      <c r="BU268" s="10" t="s">
        <v>384</v>
      </c>
      <c r="BV268" s="50" t="str">
        <f t="shared" si="276"/>
        <v>1</v>
      </c>
      <c r="BW268" s="10" t="s">
        <v>384</v>
      </c>
      <c r="BX268" s="50" t="str">
        <f t="shared" si="439"/>
        <v>1</v>
      </c>
      <c r="BY268" s="10" t="s">
        <v>384</v>
      </c>
      <c r="BZ268" s="50" t="str">
        <f t="shared" si="440"/>
        <v>1</v>
      </c>
      <c r="CA268" s="10" t="s">
        <v>384</v>
      </c>
      <c r="CB268" s="50" t="str">
        <f t="shared" si="441"/>
        <v>1</v>
      </c>
      <c r="CC268" s="10" t="s">
        <v>385</v>
      </c>
      <c r="CD268" s="50" t="str">
        <f t="shared" si="442"/>
        <v>0</v>
      </c>
      <c r="CE268" s="10" t="s">
        <v>422</v>
      </c>
      <c r="CF268" s="50" t="str">
        <f t="shared" si="445"/>
        <v>1</v>
      </c>
      <c r="CG268" s="18">
        <f t="shared" si="444"/>
        <v>40</v>
      </c>
    </row>
    <row r="269" spans="1:86" s="45" customFormat="1" ht="34.15" customHeight="1" x14ac:dyDescent="0.2">
      <c r="A269" s="34">
        <v>265</v>
      </c>
      <c r="B269" s="43" t="s">
        <v>363</v>
      </c>
      <c r="C269" s="23">
        <v>3342</v>
      </c>
      <c r="D269" s="23">
        <v>0</v>
      </c>
      <c r="E269" s="23">
        <v>6150</v>
      </c>
      <c r="F269" s="23">
        <v>60</v>
      </c>
      <c r="G269" s="37">
        <f t="shared" si="410"/>
        <v>55</v>
      </c>
      <c r="H269" s="37">
        <f t="shared" si="411"/>
        <v>1</v>
      </c>
      <c r="I269" s="9" t="s">
        <v>378</v>
      </c>
      <c r="J269" s="50" t="str">
        <f t="shared" si="412"/>
        <v>1</v>
      </c>
      <c r="K269" s="23">
        <v>2474</v>
      </c>
      <c r="L269" s="23">
        <v>885</v>
      </c>
      <c r="M269" s="37">
        <f t="shared" si="413"/>
        <v>64</v>
      </c>
      <c r="N269" s="37">
        <f t="shared" si="414"/>
        <v>0</v>
      </c>
      <c r="O269" s="8">
        <v>5699</v>
      </c>
      <c r="P269" s="8">
        <v>4398</v>
      </c>
      <c r="Q269" s="39">
        <f t="shared" si="415"/>
        <v>30</v>
      </c>
      <c r="R269" s="37">
        <f t="shared" si="416"/>
        <v>1</v>
      </c>
      <c r="S269" s="8">
        <v>0</v>
      </c>
      <c r="T269" s="37">
        <f t="shared" si="417"/>
        <v>1</v>
      </c>
      <c r="U269" s="8" t="s">
        <v>381</v>
      </c>
      <c r="V269" s="37" t="str">
        <f t="shared" si="418"/>
        <v>0</v>
      </c>
      <c r="W269" s="8">
        <v>3222</v>
      </c>
      <c r="X269" s="8">
        <v>7407</v>
      </c>
      <c r="Y269" s="37">
        <f t="shared" si="419"/>
        <v>43</v>
      </c>
      <c r="Z269" s="37">
        <f t="shared" si="420"/>
        <v>1</v>
      </c>
      <c r="AA269" s="8">
        <v>0</v>
      </c>
      <c r="AB269" s="8">
        <v>4756</v>
      </c>
      <c r="AC269" s="38">
        <f t="shared" si="421"/>
        <v>0</v>
      </c>
      <c r="AD269" s="37">
        <f t="shared" si="422"/>
        <v>2</v>
      </c>
      <c r="AE269" s="23">
        <v>0</v>
      </c>
      <c r="AF269" s="37">
        <f t="shared" si="423"/>
        <v>1</v>
      </c>
      <c r="AG269" s="8">
        <v>885</v>
      </c>
      <c r="AH269" s="8">
        <v>2474</v>
      </c>
      <c r="AI269" s="8">
        <v>885.69999999999982</v>
      </c>
      <c r="AJ269" s="8">
        <v>4274.2</v>
      </c>
      <c r="AK269" s="41">
        <f t="shared" si="424"/>
        <v>0</v>
      </c>
      <c r="AL269" s="41">
        <f t="shared" si="425"/>
        <v>3</v>
      </c>
      <c r="AM269" s="10" t="s">
        <v>378</v>
      </c>
      <c r="AN269" s="37" t="str">
        <f t="shared" si="426"/>
        <v>1</v>
      </c>
      <c r="AO269" s="10" t="s">
        <v>380</v>
      </c>
      <c r="AP269" s="37" t="str">
        <f t="shared" si="427"/>
        <v>1</v>
      </c>
      <c r="AQ269" s="23">
        <v>788</v>
      </c>
      <c r="AR269" s="23">
        <v>866</v>
      </c>
      <c r="AS269" s="23">
        <v>1010</v>
      </c>
      <c r="AT269" s="23">
        <v>1386</v>
      </c>
      <c r="AU269" s="40">
        <f t="shared" si="428"/>
        <v>56</v>
      </c>
      <c r="AV269" s="37">
        <f t="shared" si="429"/>
        <v>0</v>
      </c>
      <c r="AW269" s="10" t="s">
        <v>381</v>
      </c>
      <c r="AX269" s="37" t="str">
        <f t="shared" si="430"/>
        <v>1</v>
      </c>
      <c r="AY269" s="8">
        <v>7487</v>
      </c>
      <c r="AZ269" s="8">
        <v>0</v>
      </c>
      <c r="BA269" s="8">
        <v>4756</v>
      </c>
      <c r="BB269" s="37">
        <f t="shared" si="431"/>
        <v>157</v>
      </c>
      <c r="BC269" s="37">
        <f t="shared" si="432"/>
        <v>3</v>
      </c>
      <c r="BD269" s="7" t="s">
        <v>381</v>
      </c>
      <c r="BE269" s="37" t="str">
        <f t="shared" si="433"/>
        <v>1</v>
      </c>
      <c r="BF269" s="8">
        <v>2474</v>
      </c>
      <c r="BG269" s="8">
        <v>885</v>
      </c>
      <c r="BH269" s="37">
        <f t="shared" si="434"/>
        <v>280</v>
      </c>
      <c r="BI269" s="37">
        <f t="shared" si="435"/>
        <v>0</v>
      </c>
      <c r="BJ269" s="23">
        <v>3</v>
      </c>
      <c r="BK269" s="23">
        <v>4676</v>
      </c>
      <c r="BL269" s="1">
        <f t="shared" si="443"/>
        <v>0</v>
      </c>
      <c r="BM269" s="37">
        <f t="shared" si="436"/>
        <v>5</v>
      </c>
      <c r="BN269" s="23">
        <v>0</v>
      </c>
      <c r="BO269" s="23">
        <v>-1658</v>
      </c>
      <c r="BP269" s="23">
        <v>947</v>
      </c>
      <c r="BQ269" s="23">
        <v>2543</v>
      </c>
      <c r="BR269" s="23">
        <v>2275</v>
      </c>
      <c r="BS269" s="37">
        <f t="shared" si="437"/>
        <v>0</v>
      </c>
      <c r="BT269" s="37">
        <f t="shared" si="438"/>
        <v>2</v>
      </c>
      <c r="BU269" s="10" t="s">
        <v>384</v>
      </c>
      <c r="BV269" s="50" t="str">
        <f t="shared" si="276"/>
        <v>1</v>
      </c>
      <c r="BW269" s="10" t="s">
        <v>384</v>
      </c>
      <c r="BX269" s="50" t="str">
        <f t="shared" si="439"/>
        <v>1</v>
      </c>
      <c r="BY269" s="10" t="s">
        <v>384</v>
      </c>
      <c r="BZ269" s="50" t="str">
        <f t="shared" si="440"/>
        <v>1</v>
      </c>
      <c r="CA269" s="10" t="s">
        <v>385</v>
      </c>
      <c r="CB269" s="50" t="str">
        <f t="shared" si="441"/>
        <v>0</v>
      </c>
      <c r="CC269" s="10" t="s">
        <v>385</v>
      </c>
      <c r="CD269" s="50" t="str">
        <f t="shared" si="442"/>
        <v>0</v>
      </c>
      <c r="CE269" s="10" t="s">
        <v>422</v>
      </c>
      <c r="CF269" s="50" t="str">
        <f t="shared" si="445"/>
        <v>1</v>
      </c>
      <c r="CG269" s="18">
        <f t="shared" si="444"/>
        <v>29</v>
      </c>
    </row>
    <row r="270" spans="1:86" s="45" customFormat="1" ht="34.15" customHeight="1" x14ac:dyDescent="0.2">
      <c r="A270" s="34">
        <v>266</v>
      </c>
      <c r="B270" s="43" t="s">
        <v>289</v>
      </c>
      <c r="C270" s="23">
        <v>31371</v>
      </c>
      <c r="D270" s="23">
        <v>0</v>
      </c>
      <c r="E270" s="23">
        <v>36766</v>
      </c>
      <c r="F270" s="23">
        <v>60</v>
      </c>
      <c r="G270" s="37">
        <f t="shared" si="410"/>
        <v>85</v>
      </c>
      <c r="H270" s="37">
        <f t="shared" si="411"/>
        <v>4</v>
      </c>
      <c r="I270" s="9" t="s">
        <v>378</v>
      </c>
      <c r="J270" s="50" t="str">
        <f t="shared" si="412"/>
        <v>1</v>
      </c>
      <c r="K270" s="23">
        <v>9391</v>
      </c>
      <c r="L270" s="23">
        <v>8318</v>
      </c>
      <c r="M270" s="37">
        <f t="shared" si="413"/>
        <v>11</v>
      </c>
      <c r="N270" s="37">
        <f t="shared" si="414"/>
        <v>4</v>
      </c>
      <c r="O270" s="8">
        <v>15909</v>
      </c>
      <c r="P270" s="8">
        <v>13758</v>
      </c>
      <c r="Q270" s="39">
        <f t="shared" si="415"/>
        <v>16</v>
      </c>
      <c r="R270" s="37">
        <f t="shared" si="416"/>
        <v>3</v>
      </c>
      <c r="S270" s="8">
        <v>0</v>
      </c>
      <c r="T270" s="37">
        <f t="shared" si="417"/>
        <v>1</v>
      </c>
      <c r="U270" s="8" t="s">
        <v>381</v>
      </c>
      <c r="V270" s="37" t="str">
        <f t="shared" si="418"/>
        <v>0</v>
      </c>
      <c r="W270" s="8">
        <v>5243</v>
      </c>
      <c r="X270" s="8">
        <v>42046</v>
      </c>
      <c r="Y270" s="37">
        <f t="shared" si="419"/>
        <v>12</v>
      </c>
      <c r="Z270" s="37">
        <f t="shared" si="420"/>
        <v>2</v>
      </c>
      <c r="AA270" s="8">
        <v>0</v>
      </c>
      <c r="AB270" s="8">
        <v>43494</v>
      </c>
      <c r="AC270" s="38">
        <f t="shared" si="421"/>
        <v>0</v>
      </c>
      <c r="AD270" s="37">
        <f t="shared" si="422"/>
        <v>2</v>
      </c>
      <c r="AE270" s="23">
        <v>0</v>
      </c>
      <c r="AF270" s="37">
        <f t="shared" si="423"/>
        <v>1</v>
      </c>
      <c r="AG270" s="8">
        <v>14481</v>
      </c>
      <c r="AH270" s="8">
        <v>9391</v>
      </c>
      <c r="AI270" s="8">
        <v>8329.5999999999985</v>
      </c>
      <c r="AJ270" s="8">
        <v>9391.4</v>
      </c>
      <c r="AK270" s="41">
        <f t="shared" si="424"/>
        <v>42</v>
      </c>
      <c r="AL270" s="41">
        <f t="shared" si="425"/>
        <v>0</v>
      </c>
      <c r="AM270" s="10" t="s">
        <v>378</v>
      </c>
      <c r="AN270" s="37" t="str">
        <f t="shared" si="426"/>
        <v>1</v>
      </c>
      <c r="AO270" s="10" t="s">
        <v>380</v>
      </c>
      <c r="AP270" s="37" t="str">
        <f t="shared" si="427"/>
        <v>1</v>
      </c>
      <c r="AQ270" s="23">
        <v>3480</v>
      </c>
      <c r="AR270" s="23">
        <v>4983</v>
      </c>
      <c r="AS270" s="23">
        <v>6780</v>
      </c>
      <c r="AT270" s="23">
        <v>4482</v>
      </c>
      <c r="AU270" s="40">
        <f t="shared" si="428"/>
        <v>12</v>
      </c>
      <c r="AV270" s="37">
        <f t="shared" si="429"/>
        <v>4</v>
      </c>
      <c r="AW270" s="10" t="s">
        <v>381</v>
      </c>
      <c r="AX270" s="37" t="str">
        <f t="shared" si="430"/>
        <v>1</v>
      </c>
      <c r="AY270" s="8">
        <v>42343</v>
      </c>
      <c r="AZ270" s="8">
        <v>1152</v>
      </c>
      <c r="BA270" s="8">
        <v>43494</v>
      </c>
      <c r="BB270" s="37">
        <f t="shared" si="431"/>
        <v>100</v>
      </c>
      <c r="BC270" s="37">
        <f t="shared" si="432"/>
        <v>3</v>
      </c>
      <c r="BD270" s="7" t="s">
        <v>381</v>
      </c>
      <c r="BE270" s="37" t="str">
        <f t="shared" si="433"/>
        <v>1</v>
      </c>
      <c r="BF270" s="8">
        <v>5000</v>
      </c>
      <c r="BG270" s="8">
        <v>8318</v>
      </c>
      <c r="BH270" s="37">
        <f t="shared" si="434"/>
        <v>60</v>
      </c>
      <c r="BI270" s="37">
        <f t="shared" si="435"/>
        <v>0</v>
      </c>
      <c r="BJ270" s="23">
        <v>9</v>
      </c>
      <c r="BK270" s="23">
        <v>43198</v>
      </c>
      <c r="BL270" s="1">
        <f t="shared" si="443"/>
        <v>0</v>
      </c>
      <c r="BM270" s="37">
        <f t="shared" si="436"/>
        <v>5</v>
      </c>
      <c r="BN270" s="23">
        <v>0</v>
      </c>
      <c r="BO270" s="23">
        <v>-22476</v>
      </c>
      <c r="BP270" s="23">
        <v>362</v>
      </c>
      <c r="BQ270" s="23">
        <v>30794</v>
      </c>
      <c r="BR270" s="23">
        <v>4881</v>
      </c>
      <c r="BS270" s="37">
        <f t="shared" si="437"/>
        <v>0</v>
      </c>
      <c r="BT270" s="37">
        <f t="shared" si="438"/>
        <v>2</v>
      </c>
      <c r="BU270" s="10" t="s">
        <v>385</v>
      </c>
      <c r="BV270" s="50" t="str">
        <f t="shared" ref="BV270:BV308" si="446">IF(BU270="Осуществляется",SUBSTITUTE(BU270,"Осуществляется",1),SUBSTITUTE(BU270,"Не осуществляется",0))</f>
        <v>0</v>
      </c>
      <c r="BW270" s="10" t="s">
        <v>384</v>
      </c>
      <c r="BX270" s="50" t="str">
        <f t="shared" si="439"/>
        <v>1</v>
      </c>
      <c r="BY270" s="10" t="s">
        <v>385</v>
      </c>
      <c r="BZ270" s="50" t="str">
        <f t="shared" si="440"/>
        <v>0</v>
      </c>
      <c r="CA270" s="10" t="s">
        <v>385</v>
      </c>
      <c r="CB270" s="50" t="str">
        <f t="shared" si="441"/>
        <v>0</v>
      </c>
      <c r="CC270" s="10" t="s">
        <v>385</v>
      </c>
      <c r="CD270" s="50" t="str">
        <f t="shared" si="442"/>
        <v>0</v>
      </c>
      <c r="CE270" s="10" t="s">
        <v>422</v>
      </c>
      <c r="CF270" s="50" t="str">
        <f t="shared" si="445"/>
        <v>1</v>
      </c>
      <c r="CG270" s="18">
        <f t="shared" si="444"/>
        <v>38</v>
      </c>
    </row>
    <row r="271" spans="1:86" s="45" customFormat="1" ht="34.15" customHeight="1" x14ac:dyDescent="0.2">
      <c r="A271" s="34">
        <v>267</v>
      </c>
      <c r="B271" s="43" t="s">
        <v>260</v>
      </c>
      <c r="C271" s="23">
        <v>2782</v>
      </c>
      <c r="D271" s="23">
        <v>0</v>
      </c>
      <c r="E271" s="23">
        <v>4341</v>
      </c>
      <c r="F271" s="23">
        <v>60</v>
      </c>
      <c r="G271" s="37">
        <f t="shared" si="410"/>
        <v>65</v>
      </c>
      <c r="H271" s="37">
        <f t="shared" si="411"/>
        <v>2</v>
      </c>
      <c r="I271" s="9" t="s">
        <v>378</v>
      </c>
      <c r="J271" s="50" t="str">
        <f t="shared" si="412"/>
        <v>1</v>
      </c>
      <c r="K271" s="23">
        <v>1730</v>
      </c>
      <c r="L271" s="23">
        <v>1490</v>
      </c>
      <c r="M271" s="37">
        <f t="shared" si="413"/>
        <v>14</v>
      </c>
      <c r="N271" s="37">
        <f t="shared" si="414"/>
        <v>4</v>
      </c>
      <c r="O271" s="8">
        <v>4060</v>
      </c>
      <c r="P271" s="8">
        <v>3723</v>
      </c>
      <c r="Q271" s="39">
        <f t="shared" si="415"/>
        <v>9</v>
      </c>
      <c r="R271" s="37">
        <f t="shared" si="416"/>
        <v>5</v>
      </c>
      <c r="S271" s="8">
        <v>0</v>
      </c>
      <c r="T271" s="37">
        <f t="shared" si="417"/>
        <v>1</v>
      </c>
      <c r="U271" s="8" t="s">
        <v>381</v>
      </c>
      <c r="V271" s="37" t="str">
        <f t="shared" si="418"/>
        <v>0</v>
      </c>
      <c r="W271" s="8">
        <v>1993</v>
      </c>
      <c r="X271" s="8">
        <v>3954</v>
      </c>
      <c r="Y271" s="37">
        <f t="shared" si="419"/>
        <v>50</v>
      </c>
      <c r="Z271" s="37">
        <f t="shared" si="420"/>
        <v>1</v>
      </c>
      <c r="AA271" s="8">
        <v>0</v>
      </c>
      <c r="AB271" s="8">
        <v>4215</v>
      </c>
      <c r="AC271" s="38">
        <f t="shared" si="421"/>
        <v>0</v>
      </c>
      <c r="AD271" s="37">
        <f t="shared" si="422"/>
        <v>2</v>
      </c>
      <c r="AE271" s="23">
        <v>0</v>
      </c>
      <c r="AF271" s="37">
        <f t="shared" si="423"/>
        <v>1</v>
      </c>
      <c r="AG271" s="8">
        <v>1683</v>
      </c>
      <c r="AH271" s="8">
        <v>1730</v>
      </c>
      <c r="AI271" s="8">
        <v>1489.8000000000002</v>
      </c>
      <c r="AJ271" s="8">
        <v>1730.4</v>
      </c>
      <c r="AK271" s="41">
        <f t="shared" si="424"/>
        <v>0</v>
      </c>
      <c r="AL271" s="41">
        <f t="shared" si="425"/>
        <v>3</v>
      </c>
      <c r="AM271" s="10" t="s">
        <v>378</v>
      </c>
      <c r="AN271" s="37" t="str">
        <f t="shared" si="426"/>
        <v>1</v>
      </c>
      <c r="AO271" s="10" t="s">
        <v>380</v>
      </c>
      <c r="AP271" s="37" t="str">
        <f t="shared" si="427"/>
        <v>1</v>
      </c>
      <c r="AQ271" s="23">
        <v>499</v>
      </c>
      <c r="AR271" s="23">
        <v>828</v>
      </c>
      <c r="AS271" s="23">
        <v>914</v>
      </c>
      <c r="AT271" s="23">
        <v>1435</v>
      </c>
      <c r="AU271" s="40">
        <f t="shared" si="428"/>
        <v>92</v>
      </c>
      <c r="AV271" s="37">
        <f t="shared" si="429"/>
        <v>0</v>
      </c>
      <c r="AW271" s="10" t="s">
        <v>381</v>
      </c>
      <c r="AX271" s="37" t="str">
        <f t="shared" si="430"/>
        <v>1</v>
      </c>
      <c r="AY271" s="8">
        <v>4022</v>
      </c>
      <c r="AZ271" s="8">
        <v>193</v>
      </c>
      <c r="BA271" s="8">
        <v>4215</v>
      </c>
      <c r="BB271" s="37">
        <f t="shared" si="431"/>
        <v>100</v>
      </c>
      <c r="BC271" s="37">
        <f t="shared" si="432"/>
        <v>3</v>
      </c>
      <c r="BD271" s="7" t="s">
        <v>381</v>
      </c>
      <c r="BE271" s="37" t="str">
        <f t="shared" si="433"/>
        <v>1</v>
      </c>
      <c r="BF271" s="8">
        <v>0</v>
      </c>
      <c r="BG271" s="8">
        <v>1490</v>
      </c>
      <c r="BH271" s="37">
        <f t="shared" si="434"/>
        <v>0</v>
      </c>
      <c r="BI271" s="37">
        <f t="shared" si="435"/>
        <v>5</v>
      </c>
      <c r="BJ271" s="23">
        <v>0</v>
      </c>
      <c r="BK271" s="23">
        <v>4146</v>
      </c>
      <c r="BL271" s="1">
        <f t="shared" si="443"/>
        <v>0</v>
      </c>
      <c r="BM271" s="37">
        <f t="shared" si="436"/>
        <v>5</v>
      </c>
      <c r="BN271" s="23">
        <v>0</v>
      </c>
      <c r="BO271" s="23">
        <v>-308</v>
      </c>
      <c r="BP271" s="23">
        <v>126</v>
      </c>
      <c r="BQ271" s="23">
        <v>1798</v>
      </c>
      <c r="BR271" s="23">
        <v>1867</v>
      </c>
      <c r="BS271" s="37">
        <f t="shared" si="437"/>
        <v>0</v>
      </c>
      <c r="BT271" s="37">
        <f t="shared" si="438"/>
        <v>2</v>
      </c>
      <c r="BU271" s="10" t="s">
        <v>385</v>
      </c>
      <c r="BV271" s="50" t="str">
        <f t="shared" si="446"/>
        <v>0</v>
      </c>
      <c r="BW271" s="10" t="s">
        <v>384</v>
      </c>
      <c r="BX271" s="50" t="str">
        <f t="shared" si="439"/>
        <v>1</v>
      </c>
      <c r="BY271" s="10" t="s">
        <v>385</v>
      </c>
      <c r="BZ271" s="50" t="str">
        <f t="shared" si="440"/>
        <v>0</v>
      </c>
      <c r="CA271" s="10" t="s">
        <v>385</v>
      </c>
      <c r="CB271" s="50" t="str">
        <f t="shared" si="441"/>
        <v>0</v>
      </c>
      <c r="CC271" s="10" t="s">
        <v>385</v>
      </c>
      <c r="CD271" s="50" t="str">
        <f t="shared" si="442"/>
        <v>0</v>
      </c>
      <c r="CE271" s="10" t="s">
        <v>422</v>
      </c>
      <c r="CF271" s="50" t="str">
        <f t="shared" si="445"/>
        <v>1</v>
      </c>
      <c r="CG271" s="18">
        <f t="shared" si="444"/>
        <v>41</v>
      </c>
    </row>
    <row r="272" spans="1:86" s="45" customFormat="1" ht="34.15" customHeight="1" x14ac:dyDescent="0.2">
      <c r="A272" s="34">
        <v>268</v>
      </c>
      <c r="B272" s="43" t="s">
        <v>194</v>
      </c>
      <c r="C272" s="23">
        <v>4725</v>
      </c>
      <c r="D272" s="23">
        <v>0</v>
      </c>
      <c r="E272" s="23">
        <v>8178</v>
      </c>
      <c r="F272" s="23">
        <v>60</v>
      </c>
      <c r="G272" s="37">
        <f t="shared" si="410"/>
        <v>58</v>
      </c>
      <c r="H272" s="37">
        <f t="shared" si="411"/>
        <v>1</v>
      </c>
      <c r="I272" s="9" t="s">
        <v>378</v>
      </c>
      <c r="J272" s="50" t="str">
        <f t="shared" si="412"/>
        <v>1</v>
      </c>
      <c r="K272" s="23">
        <v>5003</v>
      </c>
      <c r="L272" s="23">
        <v>12439</v>
      </c>
      <c r="M272" s="37">
        <f t="shared" si="413"/>
        <v>149</v>
      </c>
      <c r="N272" s="37">
        <f t="shared" si="414"/>
        <v>0</v>
      </c>
      <c r="O272" s="8">
        <v>7814</v>
      </c>
      <c r="P272" s="8">
        <v>5078</v>
      </c>
      <c r="Q272" s="39">
        <f t="shared" si="415"/>
        <v>54</v>
      </c>
      <c r="R272" s="37">
        <f t="shared" si="416"/>
        <v>0</v>
      </c>
      <c r="S272" s="8">
        <v>0</v>
      </c>
      <c r="T272" s="37">
        <f t="shared" si="417"/>
        <v>1</v>
      </c>
      <c r="U272" s="8" t="s">
        <v>381</v>
      </c>
      <c r="V272" s="37" t="str">
        <f t="shared" si="418"/>
        <v>0</v>
      </c>
      <c r="W272" s="8">
        <v>75</v>
      </c>
      <c r="X272" s="8">
        <v>12620</v>
      </c>
      <c r="Y272" s="37">
        <f t="shared" si="419"/>
        <v>1</v>
      </c>
      <c r="Z272" s="37">
        <f t="shared" si="420"/>
        <v>3</v>
      </c>
      <c r="AA272" s="8">
        <v>0</v>
      </c>
      <c r="AB272" s="8">
        <v>8219</v>
      </c>
      <c r="AC272" s="38">
        <f t="shared" si="421"/>
        <v>0</v>
      </c>
      <c r="AD272" s="37">
        <f t="shared" si="422"/>
        <v>2</v>
      </c>
      <c r="AE272" s="23">
        <v>0</v>
      </c>
      <c r="AF272" s="37">
        <f t="shared" si="423"/>
        <v>1</v>
      </c>
      <c r="AG272" s="8">
        <v>7964</v>
      </c>
      <c r="AH272" s="8">
        <v>5003</v>
      </c>
      <c r="AI272" s="8">
        <v>12439.3</v>
      </c>
      <c r="AJ272" s="8">
        <v>5002.5</v>
      </c>
      <c r="AK272" s="41">
        <f t="shared" si="424"/>
        <v>0</v>
      </c>
      <c r="AL272" s="41">
        <f t="shared" si="425"/>
        <v>3</v>
      </c>
      <c r="AM272" s="10" t="s">
        <v>378</v>
      </c>
      <c r="AN272" s="37" t="str">
        <f t="shared" si="426"/>
        <v>1</v>
      </c>
      <c r="AO272" s="10" t="s">
        <v>380</v>
      </c>
      <c r="AP272" s="37" t="str">
        <f t="shared" si="427"/>
        <v>1</v>
      </c>
      <c r="AQ272" s="23">
        <v>661</v>
      </c>
      <c r="AR272" s="23">
        <v>873</v>
      </c>
      <c r="AS272" s="23">
        <v>5105</v>
      </c>
      <c r="AT272" s="23">
        <v>1400</v>
      </c>
      <c r="AU272" s="40">
        <f t="shared" si="428"/>
        <v>37</v>
      </c>
      <c r="AV272" s="37">
        <f t="shared" si="429"/>
        <v>2</v>
      </c>
      <c r="AW272" s="10" t="s">
        <v>381</v>
      </c>
      <c r="AX272" s="37" t="str">
        <f t="shared" si="430"/>
        <v>1</v>
      </c>
      <c r="AY272" s="8">
        <v>12694</v>
      </c>
      <c r="AZ272" s="8">
        <v>0</v>
      </c>
      <c r="BA272" s="8">
        <v>8219</v>
      </c>
      <c r="BB272" s="37">
        <f t="shared" si="431"/>
        <v>154</v>
      </c>
      <c r="BC272" s="37">
        <f t="shared" si="432"/>
        <v>3</v>
      </c>
      <c r="BD272" s="7" t="s">
        <v>381</v>
      </c>
      <c r="BE272" s="37" t="str">
        <f t="shared" si="433"/>
        <v>1</v>
      </c>
      <c r="BF272" s="8">
        <v>0</v>
      </c>
      <c r="BG272" s="8">
        <v>12439</v>
      </c>
      <c r="BH272" s="37">
        <f t="shared" si="434"/>
        <v>0</v>
      </c>
      <c r="BI272" s="37">
        <f t="shared" si="435"/>
        <v>5</v>
      </c>
      <c r="BJ272" s="23">
        <v>0</v>
      </c>
      <c r="BK272" s="23">
        <v>8145</v>
      </c>
      <c r="BL272" s="1">
        <f t="shared" si="443"/>
        <v>0</v>
      </c>
      <c r="BM272" s="37">
        <f t="shared" si="436"/>
        <v>5</v>
      </c>
      <c r="BN272" s="23">
        <v>0</v>
      </c>
      <c r="BO272" s="23">
        <v>4492</v>
      </c>
      <c r="BP272" s="23">
        <v>30</v>
      </c>
      <c r="BQ272" s="23">
        <v>7947</v>
      </c>
      <c r="BR272" s="23">
        <v>45</v>
      </c>
      <c r="BS272" s="37">
        <f t="shared" si="437"/>
        <v>0</v>
      </c>
      <c r="BT272" s="37">
        <f t="shared" si="438"/>
        <v>2</v>
      </c>
      <c r="BU272" s="10" t="s">
        <v>384</v>
      </c>
      <c r="BV272" s="50" t="str">
        <f t="shared" si="446"/>
        <v>1</v>
      </c>
      <c r="BW272" s="10" t="s">
        <v>384</v>
      </c>
      <c r="BX272" s="50" t="str">
        <f t="shared" si="439"/>
        <v>1</v>
      </c>
      <c r="BY272" s="10" t="s">
        <v>384</v>
      </c>
      <c r="BZ272" s="50" t="str">
        <f t="shared" si="440"/>
        <v>1</v>
      </c>
      <c r="CA272" s="10" t="s">
        <v>384</v>
      </c>
      <c r="CB272" s="50" t="str">
        <f t="shared" si="441"/>
        <v>1</v>
      </c>
      <c r="CC272" s="10" t="s">
        <v>385</v>
      </c>
      <c r="CD272" s="50" t="str">
        <f t="shared" si="442"/>
        <v>0</v>
      </c>
      <c r="CE272" s="10" t="s">
        <v>422</v>
      </c>
      <c r="CF272" s="50" t="str">
        <f t="shared" si="445"/>
        <v>1</v>
      </c>
      <c r="CG272" s="18">
        <f t="shared" si="444"/>
        <v>38</v>
      </c>
    </row>
    <row r="273" spans="1:86" s="45" customFormat="1" ht="34.15" customHeight="1" x14ac:dyDescent="0.2">
      <c r="A273" s="34">
        <v>269</v>
      </c>
      <c r="B273" s="43" t="s">
        <v>196</v>
      </c>
      <c r="C273" s="23">
        <v>2457</v>
      </c>
      <c r="D273" s="23">
        <v>0</v>
      </c>
      <c r="E273" s="23">
        <v>4571</v>
      </c>
      <c r="F273" s="23">
        <v>60</v>
      </c>
      <c r="G273" s="37">
        <f t="shared" si="410"/>
        <v>54</v>
      </c>
      <c r="H273" s="37">
        <f t="shared" si="411"/>
        <v>1</v>
      </c>
      <c r="I273" s="9" t="s">
        <v>378</v>
      </c>
      <c r="J273" s="50" t="str">
        <f t="shared" si="412"/>
        <v>1</v>
      </c>
      <c r="K273" s="23">
        <v>1231</v>
      </c>
      <c r="L273" s="23">
        <v>1115</v>
      </c>
      <c r="M273" s="37">
        <f t="shared" si="413"/>
        <v>9</v>
      </c>
      <c r="N273" s="37">
        <f t="shared" si="414"/>
        <v>5</v>
      </c>
      <c r="O273" s="8">
        <v>4190</v>
      </c>
      <c r="P273" s="8">
        <v>3661</v>
      </c>
      <c r="Q273" s="39">
        <f t="shared" si="415"/>
        <v>14</v>
      </c>
      <c r="R273" s="37">
        <f t="shared" si="416"/>
        <v>4</v>
      </c>
      <c r="S273" s="8">
        <v>0</v>
      </c>
      <c r="T273" s="37">
        <f t="shared" si="417"/>
        <v>1</v>
      </c>
      <c r="U273" s="8" t="s">
        <v>381</v>
      </c>
      <c r="V273" s="37" t="str">
        <f t="shared" si="418"/>
        <v>0</v>
      </c>
      <c r="W273" s="8">
        <v>2430</v>
      </c>
      <c r="X273" s="8">
        <v>3731</v>
      </c>
      <c r="Y273" s="37">
        <f t="shared" si="419"/>
        <v>65</v>
      </c>
      <c r="Z273" s="37">
        <f t="shared" si="420"/>
        <v>0</v>
      </c>
      <c r="AA273" s="8">
        <v>0</v>
      </c>
      <c r="AB273" s="8">
        <v>3976</v>
      </c>
      <c r="AC273" s="38">
        <f t="shared" si="421"/>
        <v>0</v>
      </c>
      <c r="AD273" s="37">
        <f t="shared" si="422"/>
        <v>2</v>
      </c>
      <c r="AE273" s="23">
        <v>0</v>
      </c>
      <c r="AF273" s="37">
        <f t="shared" si="423"/>
        <v>1</v>
      </c>
      <c r="AG273" s="8">
        <v>1316</v>
      </c>
      <c r="AH273" s="8">
        <v>1231</v>
      </c>
      <c r="AI273" s="8">
        <v>1115.1999999999998</v>
      </c>
      <c r="AJ273" s="8">
        <v>1230.7</v>
      </c>
      <c r="AK273" s="41">
        <f t="shared" si="424"/>
        <v>15</v>
      </c>
      <c r="AL273" s="41">
        <f t="shared" si="425"/>
        <v>0</v>
      </c>
      <c r="AM273" s="10" t="s">
        <v>378</v>
      </c>
      <c r="AN273" s="37" t="str">
        <f t="shared" si="426"/>
        <v>1</v>
      </c>
      <c r="AO273" s="10" t="s">
        <v>380</v>
      </c>
      <c r="AP273" s="37" t="str">
        <f t="shared" si="427"/>
        <v>1</v>
      </c>
      <c r="AQ273" s="23">
        <v>543</v>
      </c>
      <c r="AR273" s="23">
        <v>905</v>
      </c>
      <c r="AS273" s="23">
        <v>951</v>
      </c>
      <c r="AT273" s="23">
        <v>1347</v>
      </c>
      <c r="AU273" s="40">
        <f t="shared" si="428"/>
        <v>68</v>
      </c>
      <c r="AV273" s="37">
        <f t="shared" si="429"/>
        <v>0</v>
      </c>
      <c r="AW273" s="10" t="s">
        <v>381</v>
      </c>
      <c r="AX273" s="37" t="str">
        <f t="shared" si="430"/>
        <v>1</v>
      </c>
      <c r="AY273" s="8">
        <v>3775</v>
      </c>
      <c r="AZ273" s="8">
        <v>201</v>
      </c>
      <c r="BA273" s="8">
        <v>3976</v>
      </c>
      <c r="BB273" s="37">
        <f t="shared" si="431"/>
        <v>100</v>
      </c>
      <c r="BC273" s="37">
        <f t="shared" si="432"/>
        <v>3</v>
      </c>
      <c r="BD273" s="7" t="s">
        <v>381</v>
      </c>
      <c r="BE273" s="37" t="str">
        <f t="shared" si="433"/>
        <v>1</v>
      </c>
      <c r="BF273" s="8">
        <v>0</v>
      </c>
      <c r="BG273" s="8">
        <v>1115</v>
      </c>
      <c r="BH273" s="37">
        <f t="shared" si="434"/>
        <v>0</v>
      </c>
      <c r="BI273" s="37">
        <f t="shared" si="435"/>
        <v>5</v>
      </c>
      <c r="BJ273" s="23">
        <v>0</v>
      </c>
      <c r="BK273" s="23">
        <v>3932</v>
      </c>
      <c r="BL273" s="1">
        <f t="shared" si="443"/>
        <v>0</v>
      </c>
      <c r="BM273" s="37">
        <f t="shared" si="436"/>
        <v>5</v>
      </c>
      <c r="BN273" s="23">
        <v>0</v>
      </c>
      <c r="BO273" s="23">
        <v>262</v>
      </c>
      <c r="BP273" s="23">
        <v>-8</v>
      </c>
      <c r="BQ273" s="23">
        <v>853</v>
      </c>
      <c r="BR273" s="23">
        <v>2438</v>
      </c>
      <c r="BS273" s="37">
        <f t="shared" si="437"/>
        <v>0</v>
      </c>
      <c r="BT273" s="37">
        <f t="shared" si="438"/>
        <v>2</v>
      </c>
      <c r="BU273" s="10" t="s">
        <v>384</v>
      </c>
      <c r="BV273" s="50" t="str">
        <f t="shared" si="446"/>
        <v>1</v>
      </c>
      <c r="BW273" s="10" t="s">
        <v>384</v>
      </c>
      <c r="BX273" s="50" t="str">
        <f t="shared" si="439"/>
        <v>1</v>
      </c>
      <c r="BY273" s="10" t="s">
        <v>384</v>
      </c>
      <c r="BZ273" s="50" t="str">
        <f t="shared" si="440"/>
        <v>1</v>
      </c>
      <c r="CA273" s="10" t="s">
        <v>384</v>
      </c>
      <c r="CB273" s="50" t="str">
        <f t="shared" si="441"/>
        <v>1</v>
      </c>
      <c r="CC273" s="10" t="s">
        <v>385</v>
      </c>
      <c r="CD273" s="50" t="str">
        <f t="shared" si="442"/>
        <v>0</v>
      </c>
      <c r="CE273" s="10" t="s">
        <v>422</v>
      </c>
      <c r="CF273" s="50" t="str">
        <f t="shared" si="445"/>
        <v>1</v>
      </c>
      <c r="CG273" s="18">
        <f t="shared" si="444"/>
        <v>39</v>
      </c>
    </row>
    <row r="274" spans="1:86" s="45" customFormat="1" ht="34.15" customHeight="1" x14ac:dyDescent="0.2">
      <c r="A274" s="34">
        <v>270</v>
      </c>
      <c r="B274" s="43" t="s">
        <v>359</v>
      </c>
      <c r="C274" s="23">
        <v>2564</v>
      </c>
      <c r="D274" s="23">
        <v>0</v>
      </c>
      <c r="E274" s="23">
        <v>4795</v>
      </c>
      <c r="F274" s="23">
        <v>60</v>
      </c>
      <c r="G274" s="37">
        <f t="shared" si="410"/>
        <v>54</v>
      </c>
      <c r="H274" s="37">
        <f t="shared" si="411"/>
        <v>1</v>
      </c>
      <c r="I274" s="9" t="s">
        <v>378</v>
      </c>
      <c r="J274" s="50" t="str">
        <f t="shared" si="412"/>
        <v>1</v>
      </c>
      <c r="K274" s="23">
        <v>1149</v>
      </c>
      <c r="L274" s="23">
        <v>1323</v>
      </c>
      <c r="M274" s="37">
        <f t="shared" si="413"/>
        <v>15</v>
      </c>
      <c r="N274" s="37">
        <f t="shared" si="414"/>
        <v>4</v>
      </c>
      <c r="O274" s="8">
        <v>4385</v>
      </c>
      <c r="P274" s="8">
        <v>3285</v>
      </c>
      <c r="Q274" s="39">
        <f t="shared" si="415"/>
        <v>33</v>
      </c>
      <c r="R274" s="37">
        <f t="shared" si="416"/>
        <v>0</v>
      </c>
      <c r="S274" s="8">
        <v>0</v>
      </c>
      <c r="T274" s="37">
        <f t="shared" si="417"/>
        <v>1</v>
      </c>
      <c r="U274" s="8" t="s">
        <v>381</v>
      </c>
      <c r="V274" s="37" t="str">
        <f t="shared" si="418"/>
        <v>0</v>
      </c>
      <c r="W274" s="8">
        <v>2136</v>
      </c>
      <c r="X274" s="8">
        <v>3550</v>
      </c>
      <c r="Y274" s="37">
        <f t="shared" si="419"/>
        <v>60</v>
      </c>
      <c r="Z274" s="37">
        <f t="shared" si="420"/>
        <v>0</v>
      </c>
      <c r="AA274" s="8">
        <v>0</v>
      </c>
      <c r="AB274" s="8">
        <v>3716</v>
      </c>
      <c r="AC274" s="38">
        <f t="shared" si="421"/>
        <v>0</v>
      </c>
      <c r="AD274" s="37">
        <f t="shared" si="422"/>
        <v>2</v>
      </c>
      <c r="AE274" s="23">
        <v>0</v>
      </c>
      <c r="AF274" s="37">
        <f t="shared" si="423"/>
        <v>1</v>
      </c>
      <c r="AG274" s="8">
        <v>1166</v>
      </c>
      <c r="AH274" s="8">
        <v>1149</v>
      </c>
      <c r="AI274" s="8">
        <v>1356</v>
      </c>
      <c r="AJ274" s="8">
        <v>1149.0999999999999</v>
      </c>
      <c r="AK274" s="41">
        <f t="shared" si="424"/>
        <v>0</v>
      </c>
      <c r="AL274" s="41">
        <f t="shared" si="425"/>
        <v>3</v>
      </c>
      <c r="AM274" s="10" t="s">
        <v>378</v>
      </c>
      <c r="AN274" s="37" t="str">
        <f t="shared" si="426"/>
        <v>1</v>
      </c>
      <c r="AO274" s="10" t="s">
        <v>380</v>
      </c>
      <c r="AP274" s="37" t="str">
        <f t="shared" si="427"/>
        <v>1</v>
      </c>
      <c r="AQ274" s="23">
        <v>648</v>
      </c>
      <c r="AR274" s="23">
        <v>690</v>
      </c>
      <c r="AS274" s="23">
        <v>673</v>
      </c>
      <c r="AT274" s="23">
        <v>1291</v>
      </c>
      <c r="AU274" s="40">
        <f t="shared" si="428"/>
        <v>93</v>
      </c>
      <c r="AV274" s="37">
        <f t="shared" si="429"/>
        <v>0</v>
      </c>
      <c r="AW274" s="10" t="s">
        <v>381</v>
      </c>
      <c r="AX274" s="37" t="str">
        <f t="shared" si="430"/>
        <v>1</v>
      </c>
      <c r="AY274" s="8">
        <v>3595</v>
      </c>
      <c r="AZ274" s="8">
        <v>121</v>
      </c>
      <c r="BA274" s="8">
        <v>3716</v>
      </c>
      <c r="BB274" s="37">
        <f t="shared" si="431"/>
        <v>100</v>
      </c>
      <c r="BC274" s="37">
        <f t="shared" si="432"/>
        <v>3</v>
      </c>
      <c r="BD274" s="7" t="s">
        <v>381</v>
      </c>
      <c r="BE274" s="37" t="str">
        <f t="shared" si="433"/>
        <v>1</v>
      </c>
      <c r="BF274" s="8">
        <v>0</v>
      </c>
      <c r="BG274" s="8">
        <v>1323</v>
      </c>
      <c r="BH274" s="37">
        <f t="shared" si="434"/>
        <v>0</v>
      </c>
      <c r="BI274" s="37">
        <f t="shared" si="435"/>
        <v>5</v>
      </c>
      <c r="BJ274" s="23">
        <v>0</v>
      </c>
      <c r="BK274" s="23">
        <v>3670</v>
      </c>
      <c r="BL274" s="1">
        <f t="shared" si="443"/>
        <v>0</v>
      </c>
      <c r="BM274" s="37">
        <f t="shared" si="436"/>
        <v>5</v>
      </c>
      <c r="BN274" s="23">
        <v>0</v>
      </c>
      <c r="BO274" s="23">
        <v>84</v>
      </c>
      <c r="BP274" s="23">
        <v>104</v>
      </c>
      <c r="BQ274" s="23">
        <v>1239</v>
      </c>
      <c r="BR274" s="23">
        <v>2032</v>
      </c>
      <c r="BS274" s="37">
        <f t="shared" si="437"/>
        <v>0</v>
      </c>
      <c r="BT274" s="37">
        <f t="shared" si="438"/>
        <v>2</v>
      </c>
      <c r="BU274" s="10" t="s">
        <v>385</v>
      </c>
      <c r="BV274" s="50" t="str">
        <f t="shared" si="446"/>
        <v>0</v>
      </c>
      <c r="BW274" s="10" t="s">
        <v>384</v>
      </c>
      <c r="BX274" s="50" t="str">
        <f t="shared" si="439"/>
        <v>1</v>
      </c>
      <c r="BY274" s="10" t="s">
        <v>384</v>
      </c>
      <c r="BZ274" s="50" t="str">
        <f t="shared" si="440"/>
        <v>1</v>
      </c>
      <c r="CA274" s="10" t="s">
        <v>385</v>
      </c>
      <c r="CB274" s="50" t="str">
        <f t="shared" si="441"/>
        <v>0</v>
      </c>
      <c r="CC274" s="10" t="s">
        <v>385</v>
      </c>
      <c r="CD274" s="50" t="str">
        <f t="shared" si="442"/>
        <v>0</v>
      </c>
      <c r="CE274" s="10" t="s">
        <v>422</v>
      </c>
      <c r="CF274" s="50" t="str">
        <f t="shared" si="445"/>
        <v>1</v>
      </c>
      <c r="CG274" s="18">
        <f t="shared" si="444"/>
        <v>35</v>
      </c>
    </row>
    <row r="275" spans="1:86" s="45" customFormat="1" ht="34.15" customHeight="1" x14ac:dyDescent="0.2">
      <c r="A275" s="34">
        <v>271</v>
      </c>
      <c r="B275" s="43" t="s">
        <v>199</v>
      </c>
      <c r="C275" s="23">
        <v>3850</v>
      </c>
      <c r="D275" s="23">
        <v>0</v>
      </c>
      <c r="E275" s="23">
        <v>4893</v>
      </c>
      <c r="F275" s="23">
        <v>60</v>
      </c>
      <c r="G275" s="37">
        <f t="shared" si="410"/>
        <v>80</v>
      </c>
      <c r="H275" s="37">
        <f t="shared" si="411"/>
        <v>3</v>
      </c>
      <c r="I275" s="9" t="s">
        <v>378</v>
      </c>
      <c r="J275" s="50" t="str">
        <f t="shared" si="412"/>
        <v>1</v>
      </c>
      <c r="K275" s="23">
        <v>2500</v>
      </c>
      <c r="L275" s="23">
        <v>1920</v>
      </c>
      <c r="M275" s="37">
        <f t="shared" si="413"/>
        <v>23</v>
      </c>
      <c r="N275" s="37">
        <f t="shared" si="414"/>
        <v>2</v>
      </c>
      <c r="O275" s="8">
        <v>4374</v>
      </c>
      <c r="P275" s="8">
        <v>4261</v>
      </c>
      <c r="Q275" s="39">
        <f t="shared" si="415"/>
        <v>3</v>
      </c>
      <c r="R275" s="37">
        <f t="shared" si="416"/>
        <v>5</v>
      </c>
      <c r="S275" s="8">
        <v>0</v>
      </c>
      <c r="T275" s="37">
        <f t="shared" si="417"/>
        <v>1</v>
      </c>
      <c r="U275" s="8" t="s">
        <v>381</v>
      </c>
      <c r="V275" s="37" t="str">
        <f t="shared" si="418"/>
        <v>0</v>
      </c>
      <c r="W275" s="8">
        <v>1761</v>
      </c>
      <c r="X275" s="8">
        <v>3811</v>
      </c>
      <c r="Y275" s="37">
        <f t="shared" si="419"/>
        <v>46</v>
      </c>
      <c r="Z275" s="37">
        <f t="shared" si="420"/>
        <v>1</v>
      </c>
      <c r="AA275" s="8">
        <v>0</v>
      </c>
      <c r="AB275" s="8">
        <v>5025</v>
      </c>
      <c r="AC275" s="38">
        <f t="shared" si="421"/>
        <v>0</v>
      </c>
      <c r="AD275" s="37">
        <f t="shared" si="422"/>
        <v>2</v>
      </c>
      <c r="AE275" s="23">
        <v>0</v>
      </c>
      <c r="AF275" s="37">
        <f t="shared" si="423"/>
        <v>1</v>
      </c>
      <c r="AG275" s="8">
        <v>3064</v>
      </c>
      <c r="AH275" s="8">
        <v>2500</v>
      </c>
      <c r="AI275" s="8">
        <v>1919.4</v>
      </c>
      <c r="AJ275" s="8">
        <v>2500.3000000000002</v>
      </c>
      <c r="AK275" s="41">
        <f t="shared" si="424"/>
        <v>37</v>
      </c>
      <c r="AL275" s="41">
        <f t="shared" si="425"/>
        <v>0</v>
      </c>
      <c r="AM275" s="10" t="s">
        <v>378</v>
      </c>
      <c r="AN275" s="37" t="str">
        <f t="shared" si="426"/>
        <v>1</v>
      </c>
      <c r="AO275" s="10" t="s">
        <v>380</v>
      </c>
      <c r="AP275" s="37" t="str">
        <f t="shared" si="427"/>
        <v>1</v>
      </c>
      <c r="AQ275" s="23">
        <v>562</v>
      </c>
      <c r="AR275" s="23">
        <v>977</v>
      </c>
      <c r="AS275" s="23">
        <v>1679</v>
      </c>
      <c r="AT275" s="23">
        <v>1606</v>
      </c>
      <c r="AU275" s="40">
        <f t="shared" si="428"/>
        <v>50</v>
      </c>
      <c r="AV275" s="37">
        <f t="shared" si="429"/>
        <v>1</v>
      </c>
      <c r="AW275" s="10" t="s">
        <v>381</v>
      </c>
      <c r="AX275" s="37" t="str">
        <f t="shared" si="430"/>
        <v>1</v>
      </c>
      <c r="AY275" s="8">
        <v>3880</v>
      </c>
      <c r="AZ275" s="8">
        <v>1144</v>
      </c>
      <c r="BA275" s="8">
        <v>5025</v>
      </c>
      <c r="BB275" s="37">
        <f t="shared" si="431"/>
        <v>100</v>
      </c>
      <c r="BC275" s="37">
        <f t="shared" si="432"/>
        <v>3</v>
      </c>
      <c r="BD275" s="7" t="s">
        <v>381</v>
      </c>
      <c r="BE275" s="37" t="str">
        <f t="shared" si="433"/>
        <v>1</v>
      </c>
      <c r="BF275" s="8">
        <v>0</v>
      </c>
      <c r="BG275" s="8">
        <v>1920</v>
      </c>
      <c r="BH275" s="37">
        <f t="shared" si="434"/>
        <v>0</v>
      </c>
      <c r="BI275" s="37">
        <f t="shared" si="435"/>
        <v>5</v>
      </c>
      <c r="BJ275" s="23">
        <v>0</v>
      </c>
      <c r="BK275" s="23">
        <v>4955</v>
      </c>
      <c r="BL275" s="1">
        <f t="shared" si="443"/>
        <v>0</v>
      </c>
      <c r="BM275" s="37">
        <f t="shared" si="436"/>
        <v>5</v>
      </c>
      <c r="BN275" s="23">
        <v>0</v>
      </c>
      <c r="BO275" s="23">
        <v>-1423</v>
      </c>
      <c r="BP275" s="23">
        <v>144</v>
      </c>
      <c r="BQ275" s="23">
        <v>3343</v>
      </c>
      <c r="BR275" s="23">
        <v>1617</v>
      </c>
      <c r="BS275" s="37">
        <f t="shared" si="437"/>
        <v>0</v>
      </c>
      <c r="BT275" s="37">
        <f t="shared" si="438"/>
        <v>2</v>
      </c>
      <c r="BU275" s="10" t="s">
        <v>384</v>
      </c>
      <c r="BV275" s="50" t="str">
        <f t="shared" ref="BV275:BV281" si="447">IF(BU275="Осуществляется",SUBSTITUTE(BU275,"Осуществляется",1),SUBSTITUTE(BU275,"Не осуществляется",0))</f>
        <v>1</v>
      </c>
      <c r="BW275" s="10" t="s">
        <v>384</v>
      </c>
      <c r="BX275" s="50" t="str">
        <f t="shared" si="439"/>
        <v>1</v>
      </c>
      <c r="BY275" s="10" t="s">
        <v>384</v>
      </c>
      <c r="BZ275" s="50" t="str">
        <f t="shared" si="440"/>
        <v>1</v>
      </c>
      <c r="CA275" s="10" t="s">
        <v>384</v>
      </c>
      <c r="CB275" s="50" t="str">
        <f t="shared" si="441"/>
        <v>1</v>
      </c>
      <c r="CC275" s="10" t="s">
        <v>385</v>
      </c>
      <c r="CD275" s="50" t="str">
        <f t="shared" si="442"/>
        <v>0</v>
      </c>
      <c r="CE275" s="10" t="s">
        <v>422</v>
      </c>
      <c r="CF275" s="50" t="str">
        <f t="shared" si="445"/>
        <v>1</v>
      </c>
      <c r="CG275" s="18">
        <f t="shared" si="444"/>
        <v>41</v>
      </c>
    </row>
    <row r="276" spans="1:86" s="45" customFormat="1" ht="34.15" customHeight="1" x14ac:dyDescent="0.2">
      <c r="A276" s="34">
        <v>272</v>
      </c>
      <c r="B276" s="35" t="s">
        <v>201</v>
      </c>
      <c r="C276" s="23">
        <v>440727</v>
      </c>
      <c r="D276" s="23">
        <v>521</v>
      </c>
      <c r="E276" s="23">
        <v>445649</v>
      </c>
      <c r="F276" s="23">
        <v>521</v>
      </c>
      <c r="G276" s="37">
        <f t="shared" ref="G276:G309" si="448">ROUND((C276-D276)/(E276-F276)*100,0)</f>
        <v>99</v>
      </c>
      <c r="H276" s="37">
        <f t="shared" ref="H276:H308" si="449">IF(G276&lt;51,0,IF(G276&lt;61,1,IF(G276&lt;71,2,IF(G276&lt;81,3,IF(G276&lt;90,4,5)))))</f>
        <v>5</v>
      </c>
      <c r="I276" s="9" t="s">
        <v>378</v>
      </c>
      <c r="J276" s="50" t="str">
        <f t="shared" ref="J276:J308" si="450">IF(I276="Да",SUBSTITUTE(I276,"Да",1),SUBSTITUTE(I276,"Нет",0))</f>
        <v>1</v>
      </c>
      <c r="K276" s="23">
        <v>85642</v>
      </c>
      <c r="L276" s="23">
        <v>99197</v>
      </c>
      <c r="M276" s="37">
        <f t="shared" ref="M276:M309" si="451">ROUND(ABS(L276-K276)/K276*100,0)</f>
        <v>16</v>
      </c>
      <c r="N276" s="37">
        <f t="shared" ref="N276:N308" si="452">IF(M276&gt;30,0,IF(M276&gt;25,1,IF(M276&gt;20,2,IF(M276&gt;15,3,IF(M276&gt;10,4,5)))))</f>
        <v>3</v>
      </c>
      <c r="O276" s="8">
        <v>146858</v>
      </c>
      <c r="P276" s="8">
        <v>125045</v>
      </c>
      <c r="Q276" s="39">
        <f t="shared" ref="Q276:Q309" si="453">ROUND(ABS(O276-P276)/P276*100,0)</f>
        <v>17</v>
      </c>
      <c r="R276" s="37">
        <f t="shared" ref="R276:R308" si="454">IF(Q276&gt;30,0,IF(Q276&gt;25,1,IF(Q276&gt;20,2,IF(Q276&gt;15,3,IF(Q276&gt;10,4,5)))))</f>
        <v>3</v>
      </c>
      <c r="S276" s="8">
        <v>0</v>
      </c>
      <c r="T276" s="37">
        <f t="shared" ref="T276:T308" si="455">IF(S276&gt;0,0,1)</f>
        <v>1</v>
      </c>
      <c r="U276" s="8" t="s">
        <v>380</v>
      </c>
      <c r="V276" s="37" t="str">
        <f t="shared" ref="V276:V308" si="456">IF(U276="Имеется",SUBSTITUTE(U276,"Имеется",1),SUBSTITUTE(U276,"Не имеется",0))</f>
        <v>1</v>
      </c>
      <c r="W276" s="8">
        <v>92086</v>
      </c>
      <c r="X276" s="8">
        <v>294301</v>
      </c>
      <c r="Y276" s="37">
        <f t="shared" ref="Y276:Y309" si="457">ROUND(W276/X276*100,0)</f>
        <v>31</v>
      </c>
      <c r="Z276" s="37">
        <f t="shared" ref="Z276:Z308" si="458">IF(Y276&gt;50,0,IF(Y276&gt;20,1,IF(Y276&gt;5,2,3)))</f>
        <v>1</v>
      </c>
      <c r="AA276" s="8">
        <v>0</v>
      </c>
      <c r="AB276" s="8">
        <v>534480</v>
      </c>
      <c r="AC276" s="38">
        <f t="shared" ref="AC276:AC309" si="459">ROUND(AA276/AB276*100,1)</f>
        <v>0</v>
      </c>
      <c r="AD276" s="37">
        <f t="shared" ref="AD276:AD308" si="460">IF(AC276=0,2,IF(AC276&gt;0.1,0,1))</f>
        <v>2</v>
      </c>
      <c r="AE276" s="23">
        <v>0</v>
      </c>
      <c r="AF276" s="37">
        <f t="shared" ref="AF276:AF308" si="461">IF(AE276=0,1,0)</f>
        <v>1</v>
      </c>
      <c r="AG276" s="8">
        <v>102227</v>
      </c>
      <c r="AH276" s="8">
        <v>87421</v>
      </c>
      <c r="AI276" s="8">
        <v>129197</v>
      </c>
      <c r="AJ276" s="8">
        <v>85642</v>
      </c>
      <c r="AK276" s="41">
        <f t="shared" si="424"/>
        <v>0</v>
      </c>
      <c r="AL276" s="41">
        <f t="shared" ref="AL276:AL308" si="462">IF(AK276&gt;5,0,IF(AK276&gt;3,1,IF(AK276&gt;0,2,3)))</f>
        <v>3</v>
      </c>
      <c r="AM276" s="10" t="s">
        <v>378</v>
      </c>
      <c r="AN276" s="37" t="str">
        <f t="shared" ref="AN276:AN308" si="463">IF(AM276="Да",SUBSTITUTE(AM276,"Да",1),SUBSTITUTE(AM276,"Нет",0))</f>
        <v>1</v>
      </c>
      <c r="AO276" s="10" t="s">
        <v>380</v>
      </c>
      <c r="AP276" s="37" t="str">
        <f t="shared" ref="AP276:AP308" si="464">IF(AO276="Имеется",SUBSTITUTE(AO276,"Имеется",1),IF(AO276="Нет учреждений, которым доводится мун. задание",SUBSTITUTE(AO276,"Нет учреждений, которым доводится мун. задание",1),SUBSTITUTE(AO276,"Не имеется",0)))</f>
        <v>1</v>
      </c>
      <c r="AQ276" s="23">
        <v>34930</v>
      </c>
      <c r="AR276" s="23">
        <v>34801</v>
      </c>
      <c r="AS276" s="23">
        <v>35788</v>
      </c>
      <c r="AT276" s="23">
        <v>34201</v>
      </c>
      <c r="AU276" s="40">
        <f t="shared" ref="AU276:AU309" si="465">ROUND(ABS(AT276/((AQ276+AR276+AS276)/3)-1)*100,0)</f>
        <v>3</v>
      </c>
      <c r="AV276" s="37">
        <f t="shared" ref="AV276:AV308" si="466">IF(AU276&gt;50,0,IF(AU276&gt;40,1,IF(AU276&gt;30,2,IF(AU276&gt;20,3,IF(AU276&gt;10,4,5)))))</f>
        <v>5</v>
      </c>
      <c r="AW276" s="10" t="s">
        <v>381</v>
      </c>
      <c r="AX276" s="37" t="str">
        <f t="shared" ref="AX276:AX308" si="467">IF(AW276="Не имеется",SUBSTITUTE(AW276,"Не имеется",1),SUBSTITUTE(AW276,"Имеется",0))</f>
        <v>1</v>
      </c>
      <c r="AY276" s="8">
        <v>541864</v>
      </c>
      <c r="AZ276" s="8">
        <v>0</v>
      </c>
      <c r="BA276" s="8">
        <v>534480</v>
      </c>
      <c r="BB276" s="37">
        <f t="shared" ref="BB276:BB308" si="468">ROUND((AY276+AZ276)/BA276*100,0)</f>
        <v>101</v>
      </c>
      <c r="BC276" s="37">
        <f t="shared" ref="BC276:BC308" si="469">IF(BB276&lt;90,0,IF(BB276&lt;95,1,IF(BB276&lt;100,2,3)))</f>
        <v>3</v>
      </c>
      <c r="BD276" s="7" t="s">
        <v>381</v>
      </c>
      <c r="BE276" s="37" t="str">
        <f t="shared" ref="BE276:BE308" si="470">IF(BD276="Не имеется",SUBSTITUTE(BD276,"Не имеется",1),SUBSTITUTE(BD276,"Имеется",0))</f>
        <v>1</v>
      </c>
      <c r="BF276" s="8">
        <v>0</v>
      </c>
      <c r="BG276" s="8">
        <v>44603</v>
      </c>
      <c r="BH276" s="37">
        <f t="shared" ref="BH276:BH309" si="471">ROUND(BF276/BG276*100,0)</f>
        <v>0</v>
      </c>
      <c r="BI276" s="37">
        <f t="shared" ref="BI276:BI308" si="472">IF(BH276&gt;50,0,IF(BH276&gt;40,1,IF(BH276&gt;30,2,IF(BH276&gt;20,3,IF(BH276&gt;10,4,5)))))</f>
        <v>5</v>
      </c>
      <c r="BJ276" s="23">
        <v>0</v>
      </c>
      <c r="BK276" s="23">
        <v>286917</v>
      </c>
      <c r="BL276" s="1">
        <f t="shared" ref="BL276:BL309" si="473">ROUND(BJ276/BK276*100,0)</f>
        <v>0</v>
      </c>
      <c r="BM276" s="37">
        <f t="shared" ref="BM276:BM308" si="474">IF(BL276&gt;15,0,IF(BL276&gt;12,1,IF(BL276&gt;9,2,IF(BL276&gt;6,3,IF(BL276&gt;3,4,5)))))</f>
        <v>5</v>
      </c>
      <c r="BN276" s="23">
        <v>0</v>
      </c>
      <c r="BO276" s="23">
        <v>421</v>
      </c>
      <c r="BP276" s="23">
        <v>1171</v>
      </c>
      <c r="BQ276" s="23">
        <v>98776</v>
      </c>
      <c r="BR276" s="23">
        <v>36322</v>
      </c>
      <c r="BS276" s="37">
        <f t="shared" si="437"/>
        <v>0</v>
      </c>
      <c r="BT276" s="37">
        <f t="shared" ref="BT276:BT308" si="475">IF(BS276&gt;5,0,IF(BS276&gt;0,1,2))</f>
        <v>2</v>
      </c>
      <c r="BU276" s="10" t="s">
        <v>384</v>
      </c>
      <c r="BV276" s="50" t="str">
        <f t="shared" si="447"/>
        <v>1</v>
      </c>
      <c r="BW276" s="10" t="s">
        <v>384</v>
      </c>
      <c r="BX276" s="50" t="str">
        <f t="shared" ref="BX276:BX281" si="476">IF(BW276="Осуществляется",SUBSTITUTE(BW276,"Осуществляется",1),SUBSTITUTE(BW276,"Не осуществляется",0))</f>
        <v>1</v>
      </c>
      <c r="BY276" s="10" t="s">
        <v>384</v>
      </c>
      <c r="BZ276" s="50" t="str">
        <f t="shared" si="440"/>
        <v>1</v>
      </c>
      <c r="CA276" s="10" t="s">
        <v>385</v>
      </c>
      <c r="CB276" s="50" t="str">
        <f t="shared" si="441"/>
        <v>0</v>
      </c>
      <c r="CC276" s="10" t="s">
        <v>385</v>
      </c>
      <c r="CD276" s="50" t="str">
        <f t="shared" ref="CD276:CD308" si="477">IF(CC276="Осуществляется",SUBSTITUTE(CC276,"Осуществляется",1),SUBSTITUTE(CC276,"Не осуществляется",0))</f>
        <v>0</v>
      </c>
      <c r="CE276" s="10" t="s">
        <v>422</v>
      </c>
      <c r="CF276" s="50" t="str">
        <f t="shared" si="445"/>
        <v>1</v>
      </c>
      <c r="CG276" s="18">
        <f t="shared" si="444"/>
        <v>49</v>
      </c>
      <c r="CH276" s="42"/>
    </row>
    <row r="277" spans="1:86" s="45" customFormat="1" ht="34.15" customHeight="1" x14ac:dyDescent="0.2">
      <c r="A277" s="34">
        <v>274</v>
      </c>
      <c r="B277" s="43" t="s">
        <v>202</v>
      </c>
      <c r="C277" s="23">
        <v>883</v>
      </c>
      <c r="D277" s="23">
        <v>0</v>
      </c>
      <c r="E277" s="23">
        <v>909</v>
      </c>
      <c r="F277" s="23">
        <v>0</v>
      </c>
      <c r="G277" s="37">
        <f>ROUND((C277-D277)/(E277-F277)*100,0)</f>
        <v>97</v>
      </c>
      <c r="H277" s="37">
        <f>IF(G277&lt;51,0,IF(G277&lt;61,1,IF(G277&lt;71,2,IF(G277&lt;81,3,IF(G277&lt;90,4,5)))))</f>
        <v>5</v>
      </c>
      <c r="I277" s="9" t="s">
        <v>378</v>
      </c>
      <c r="J277" s="50" t="str">
        <f>IF(I277="Да",SUBSTITUTE(I277,"Да",1),SUBSTITUTE(I277,"Нет",0))</f>
        <v>1</v>
      </c>
      <c r="K277" s="23">
        <v>241</v>
      </c>
      <c r="L277" s="23">
        <v>370</v>
      </c>
      <c r="M277" s="37">
        <f>ROUND(ABS(L277-K277)/K277*100,0)</f>
        <v>54</v>
      </c>
      <c r="N277" s="37">
        <f>IF(M277&gt;30,0,IF(M277&gt;25,1,IF(M277&gt;20,2,IF(M277&gt;15,3,IF(M277&gt;10,4,5)))))</f>
        <v>0</v>
      </c>
      <c r="O277" s="8">
        <v>758</v>
      </c>
      <c r="P277" s="8">
        <v>654</v>
      </c>
      <c r="Q277" s="39">
        <f>ROUND(ABS(O277-P277)/P277*100,0)</f>
        <v>16</v>
      </c>
      <c r="R277" s="37">
        <f>IF(Q277&gt;30,0,IF(Q277&gt;25,1,IF(Q277&gt;20,2,IF(Q277&gt;15,3,IF(Q277&gt;10,4,5)))))</f>
        <v>3</v>
      </c>
      <c r="S277" s="8">
        <v>0</v>
      </c>
      <c r="T277" s="37">
        <f>IF(S277&gt;0,0,1)</f>
        <v>1</v>
      </c>
      <c r="U277" s="8" t="s">
        <v>380</v>
      </c>
      <c r="V277" s="37" t="str">
        <f>IF(U277="Имеется",SUBSTITUTE(U277,"Имеется",1),SUBSTITUTE(U277,"Не имеется",0))</f>
        <v>1</v>
      </c>
      <c r="W277" s="8">
        <v>545</v>
      </c>
      <c r="X277" s="8">
        <v>996</v>
      </c>
      <c r="Y277" s="37">
        <f>ROUND(W277/X277*100,0)</f>
        <v>55</v>
      </c>
      <c r="Z277" s="37">
        <f>IF(Y277&gt;50,0,IF(Y277&gt;20,1,IF(Y277&gt;5,2,3)))</f>
        <v>0</v>
      </c>
      <c r="AA277" s="8">
        <v>0</v>
      </c>
      <c r="AB277" s="8">
        <v>811</v>
      </c>
      <c r="AC277" s="38">
        <f>ROUND(AA277/AB277*100,1)</f>
        <v>0</v>
      </c>
      <c r="AD277" s="37">
        <f>IF(AC277=0,2,IF(AC277&gt;0.1,0,1))</f>
        <v>2</v>
      </c>
      <c r="AE277" s="23">
        <v>0</v>
      </c>
      <c r="AF277" s="37">
        <f>IF(AE277=0,1,0)</f>
        <v>1</v>
      </c>
      <c r="AG277" s="8">
        <v>180</v>
      </c>
      <c r="AH277" s="8">
        <v>653</v>
      </c>
      <c r="AI277" s="8">
        <v>369.5</v>
      </c>
      <c r="AJ277" s="8">
        <v>241</v>
      </c>
      <c r="AK277" s="41">
        <f>ROUND(IF(AG277&lt;AH277,0,IF((AG277-AH277)&lt;(AI277-AJ277),0,((AG277-AH277)-(AI277-AJ277))/AG277*100)),0)</f>
        <v>0</v>
      </c>
      <c r="AL277" s="41">
        <f>IF(AK277&gt;5,0,IF(AK277&gt;3,1,IF(AK277&gt;0,2,3)))</f>
        <v>3</v>
      </c>
      <c r="AM277" s="10" t="s">
        <v>378</v>
      </c>
      <c r="AN277" s="37" t="str">
        <f>IF(AM277="Да",SUBSTITUTE(AM277,"Да",1),SUBSTITUTE(AM277,"Нет",0))</f>
        <v>1</v>
      </c>
      <c r="AO277" s="10" t="s">
        <v>380</v>
      </c>
      <c r="AP277" s="37" t="str">
        <f>IF(AO277="Имеется",SUBSTITUTE(AO277,"Имеется",1),IF(AO277="Нет учреждений, которым доводится мун. задание",SUBSTITUTE(AO277,"Нет учреждений, которым доводится мун. задание",1),SUBSTITUTE(AO277,"Не имеется",0)))</f>
        <v>1</v>
      </c>
      <c r="AQ277" s="23">
        <v>192</v>
      </c>
      <c r="AR277" s="23">
        <v>187</v>
      </c>
      <c r="AS277" s="23">
        <v>192</v>
      </c>
      <c r="AT277" s="23">
        <v>196</v>
      </c>
      <c r="AU277" s="40">
        <f>ROUND(ABS(AT277/((AQ277+AR277+AS277)/3)-1)*100,0)</f>
        <v>3</v>
      </c>
      <c r="AV277" s="37">
        <f>IF(AU277&gt;50,0,IF(AU277&gt;40,1,IF(AU277&gt;30,2,IF(AU277&gt;20,3,IF(AU277&gt;10,4,5)))))</f>
        <v>5</v>
      </c>
      <c r="AW277" s="10" t="s">
        <v>381</v>
      </c>
      <c r="AX277" s="37" t="str">
        <f>IF(AW277="Не имеется",SUBSTITUTE(AW277,"Не имеется",1),SUBSTITUTE(AW277,"Имеется",0))</f>
        <v>1</v>
      </c>
      <c r="AY277" s="8">
        <v>1001</v>
      </c>
      <c r="AZ277" s="8">
        <v>0</v>
      </c>
      <c r="BA277" s="8">
        <v>811</v>
      </c>
      <c r="BB277" s="37">
        <f>ROUND((AY277+AZ277)/BA277*100,0)</f>
        <v>123</v>
      </c>
      <c r="BC277" s="37">
        <f>IF(BB277&lt;90,0,IF(BB277&lt;95,1,IF(BB277&lt;100,2,3)))</f>
        <v>3</v>
      </c>
      <c r="BD277" s="7" t="s">
        <v>381</v>
      </c>
      <c r="BE277" s="37" t="str">
        <f>IF(BD277="Не имеется",SUBSTITUTE(BD277,"Не имеется",1),SUBSTITUTE(BD277,"Имеется",0))</f>
        <v>1</v>
      </c>
      <c r="BF277" s="8">
        <v>0</v>
      </c>
      <c r="BG277" s="8">
        <v>370</v>
      </c>
      <c r="BH277" s="37">
        <f>ROUND(BF277/BG277*100,0)</f>
        <v>0</v>
      </c>
      <c r="BI277" s="37">
        <f>IF(BH277&gt;50,0,IF(BH277&gt;40,1,IF(BH277&gt;30,2,IF(BH277&gt;20,3,IF(BH277&gt;10,4,5)))))</f>
        <v>5</v>
      </c>
      <c r="BJ277" s="23">
        <v>0</v>
      </c>
      <c r="BK277" s="23">
        <v>806</v>
      </c>
      <c r="BL277" s="1">
        <f>ROUND(BJ277/BK277*100,0)</f>
        <v>0</v>
      </c>
      <c r="BM277" s="37">
        <f>IF(BL277&gt;15,0,IF(BL277&gt;12,1,IF(BL277&gt;9,2,IF(BL277&gt;6,3,IF(BL277&gt;3,4,5)))))</f>
        <v>5</v>
      </c>
      <c r="BN277" s="23">
        <v>0</v>
      </c>
      <c r="BO277" s="23">
        <v>257</v>
      </c>
      <c r="BP277" s="23">
        <v>62</v>
      </c>
      <c r="BQ277" s="23">
        <v>113</v>
      </c>
      <c r="BR277" s="23">
        <v>483</v>
      </c>
      <c r="BS277" s="37">
        <f t="shared" si="437"/>
        <v>0</v>
      </c>
      <c r="BT277" s="37">
        <f>IF(BS277&gt;5,0,IF(BS277&gt;0,1,2))</f>
        <v>2</v>
      </c>
      <c r="BU277" s="10" t="s">
        <v>385</v>
      </c>
      <c r="BV277" s="50" t="str">
        <f t="shared" si="447"/>
        <v>0</v>
      </c>
      <c r="BW277" s="10" t="s">
        <v>384</v>
      </c>
      <c r="BX277" s="50" t="str">
        <f t="shared" si="476"/>
        <v>1</v>
      </c>
      <c r="BY277" s="10" t="s">
        <v>385</v>
      </c>
      <c r="BZ277" s="50" t="str">
        <f>IF(BY277="Осуществляется",SUBSTITUTE(BY277,"Осуществляется",1),SUBSTITUTE(BY277,"Не осуществляется",0))</f>
        <v>0</v>
      </c>
      <c r="CA277" s="10" t="s">
        <v>385</v>
      </c>
      <c r="CB277" s="50" t="str">
        <f>IF(CA277="Осуществляется",SUBSTITUTE(CA277,"Осуществляется",1),SUBSTITUTE(CA277,"Не осуществляется",0))</f>
        <v>0</v>
      </c>
      <c r="CC277" s="10" t="s">
        <v>385</v>
      </c>
      <c r="CD277" s="50" t="str">
        <f>IF(CC277="Осуществляется",SUBSTITUTE(CC277,"Осуществляется",1),SUBSTITUTE(CC277,"Не осуществляется",0))</f>
        <v>0</v>
      </c>
      <c r="CE277" s="10" t="s">
        <v>422</v>
      </c>
      <c r="CF277" s="50" t="str">
        <f t="shared" si="445"/>
        <v>1</v>
      </c>
      <c r="CG277" s="18">
        <f t="shared" si="444"/>
        <v>43</v>
      </c>
    </row>
    <row r="278" spans="1:86" s="45" customFormat="1" ht="34.15" customHeight="1" x14ac:dyDescent="0.2">
      <c r="A278" s="34">
        <v>278</v>
      </c>
      <c r="B278" s="43" t="s">
        <v>203</v>
      </c>
      <c r="C278" s="23">
        <v>1823</v>
      </c>
      <c r="D278" s="23">
        <v>0</v>
      </c>
      <c r="E278" s="23">
        <v>1909</v>
      </c>
      <c r="F278" s="23">
        <v>0</v>
      </c>
      <c r="G278" s="37">
        <f>ROUND((C278-D278)/(E278-F278)*100,0)</f>
        <v>95</v>
      </c>
      <c r="H278" s="37">
        <f>IF(G278&lt;51,0,IF(G278&lt;61,1,IF(G278&lt;71,2,IF(G278&lt;81,3,IF(G278&lt;90,4,5)))))</f>
        <v>5</v>
      </c>
      <c r="I278" s="9" t="s">
        <v>378</v>
      </c>
      <c r="J278" s="50" t="str">
        <f>IF(I278="Да",SUBSTITUTE(I278,"Да",1),SUBSTITUTE(I278,"Нет",0))</f>
        <v>1</v>
      </c>
      <c r="K278" s="23">
        <v>664</v>
      </c>
      <c r="L278" s="23">
        <v>1047</v>
      </c>
      <c r="M278" s="37">
        <f>ROUND(ABS(L278-K278)/K278*100,0)</f>
        <v>58</v>
      </c>
      <c r="N278" s="37">
        <f>IF(M278&gt;30,0,IF(M278&gt;25,1,IF(M278&gt;20,2,IF(M278&gt;15,3,IF(M278&gt;10,4,5)))))</f>
        <v>0</v>
      </c>
      <c r="O278" s="8">
        <v>1378</v>
      </c>
      <c r="P278" s="8">
        <v>1154</v>
      </c>
      <c r="Q278" s="39">
        <f>ROUND(ABS(O278-P278)/P278*100,0)</f>
        <v>19</v>
      </c>
      <c r="R278" s="37">
        <f>IF(Q278&gt;30,0,IF(Q278&gt;25,1,IF(Q278&gt;20,2,IF(Q278&gt;15,3,IF(Q278&gt;10,4,5)))))</f>
        <v>3</v>
      </c>
      <c r="S278" s="8">
        <v>0</v>
      </c>
      <c r="T278" s="37">
        <f>IF(S278&gt;0,0,1)</f>
        <v>1</v>
      </c>
      <c r="U278" s="8" t="s">
        <v>380</v>
      </c>
      <c r="V278" s="37" t="str">
        <f>IF(U278="Имеется",SUBSTITUTE(U278,"Имеется",1),SUBSTITUTE(U278,"Не имеется",0))</f>
        <v>1</v>
      </c>
      <c r="W278" s="8">
        <v>766</v>
      </c>
      <c r="X278" s="8">
        <v>3385</v>
      </c>
      <c r="Y278" s="37">
        <f>ROUND(W278/X278*100,0)</f>
        <v>23</v>
      </c>
      <c r="Z278" s="37">
        <f>IF(Y278&gt;50,0,IF(Y278&gt;20,1,IF(Y278&gt;5,2,3)))</f>
        <v>1</v>
      </c>
      <c r="AA278" s="8">
        <v>0</v>
      </c>
      <c r="AB278" s="8">
        <v>3307</v>
      </c>
      <c r="AC278" s="38">
        <f>ROUND(AA278/AB278*100,1)</f>
        <v>0</v>
      </c>
      <c r="AD278" s="37">
        <f>IF(AC278=0,2,IF(AC278&gt;0.1,0,1))</f>
        <v>2</v>
      </c>
      <c r="AE278" s="23">
        <v>0</v>
      </c>
      <c r="AF278" s="37">
        <f>IF(AE278=0,1,0)</f>
        <v>1</v>
      </c>
      <c r="AG278" s="8">
        <v>964</v>
      </c>
      <c r="AH278" s="8">
        <v>1154</v>
      </c>
      <c r="AI278" s="8">
        <v>1046.5999999999999</v>
      </c>
      <c r="AJ278" s="8">
        <v>664</v>
      </c>
      <c r="AK278" s="41">
        <f>ROUND(IF(AG278&lt;AH278,0,IF((AG278-AH278)&lt;(AI278-AJ278),0,((AG278-AH278)-(AI278-AJ278))/AG278*100)),0)</f>
        <v>0</v>
      </c>
      <c r="AL278" s="41">
        <f>IF(AK278&gt;5,0,IF(AK278&gt;3,1,IF(AK278&gt;0,2,3)))</f>
        <v>3</v>
      </c>
      <c r="AM278" s="10" t="s">
        <v>378</v>
      </c>
      <c r="AN278" s="37" t="str">
        <f>IF(AM278="Да",SUBSTITUTE(AM278,"Да",1),SUBSTITUTE(AM278,"Нет",0))</f>
        <v>1</v>
      </c>
      <c r="AO278" s="10" t="s">
        <v>380</v>
      </c>
      <c r="AP278" s="37" t="str">
        <f>IF(AO278="Имеется",SUBSTITUTE(AO278,"Имеется",1),IF(AO278="Нет учреждений, которым доводится мун. задание",SUBSTITUTE(AO278,"Нет учреждений, которым доводится мун. задание",1),SUBSTITUTE(AO278,"Не имеется",0)))</f>
        <v>1</v>
      </c>
      <c r="AQ278" s="23">
        <v>757</v>
      </c>
      <c r="AR278" s="23">
        <v>760</v>
      </c>
      <c r="AS278" s="23">
        <v>765</v>
      </c>
      <c r="AT278" s="23">
        <v>747</v>
      </c>
      <c r="AU278" s="40">
        <f>ROUND(ABS(AT278/((AQ278+AR278+AS278)/3)-1)*100,0)</f>
        <v>2</v>
      </c>
      <c r="AV278" s="37">
        <f>IF(AU278&gt;50,0,IF(AU278&gt;40,1,IF(AU278&gt;30,2,IF(AU278&gt;20,3,IF(AU278&gt;10,4,5)))))</f>
        <v>5</v>
      </c>
      <c r="AW278" s="10" t="s">
        <v>381</v>
      </c>
      <c r="AX278" s="37" t="str">
        <f>IF(AW278="Не имеется",SUBSTITUTE(AW278,"Не имеется",1),SUBSTITUTE(AW278,"Имеется",0))</f>
        <v>1</v>
      </c>
      <c r="AY278" s="8">
        <v>3390</v>
      </c>
      <c r="AZ278" s="8">
        <v>0</v>
      </c>
      <c r="BA278" s="8">
        <v>3307</v>
      </c>
      <c r="BB278" s="37">
        <f>ROUND((AY278+AZ278)/BA278*100,0)</f>
        <v>103</v>
      </c>
      <c r="BC278" s="37">
        <f>IF(BB278&lt;90,0,IF(BB278&lt;95,1,IF(BB278&lt;100,2,3)))</f>
        <v>3</v>
      </c>
      <c r="BD278" s="7" t="s">
        <v>381</v>
      </c>
      <c r="BE278" s="37" t="str">
        <f>IF(BD278="Не имеется",SUBSTITUTE(BD278,"Не имеется",1),SUBSTITUTE(BD278,"Имеется",0))</f>
        <v>1</v>
      </c>
      <c r="BF278" s="8">
        <v>0</v>
      </c>
      <c r="BG278" s="8">
        <v>1047</v>
      </c>
      <c r="BH278" s="37">
        <f>ROUND(BF278/BG278*100,0)</f>
        <v>0</v>
      </c>
      <c r="BI278" s="37">
        <f>IF(BH278&gt;50,0,IF(BH278&gt;40,1,IF(BH278&gt;30,2,IF(BH278&gt;20,3,IF(BH278&gt;10,4,5)))))</f>
        <v>5</v>
      </c>
      <c r="BJ278" s="23">
        <v>0</v>
      </c>
      <c r="BK278" s="23">
        <v>3302</v>
      </c>
      <c r="BL278" s="1">
        <f>ROUND(BJ278/BK278*100,0)</f>
        <v>0</v>
      </c>
      <c r="BM278" s="37">
        <f>IF(BL278&gt;15,0,IF(BL278&gt;12,1,IF(BL278&gt;9,2,IF(BL278&gt;6,3,IF(BL278&gt;3,4,5)))))</f>
        <v>5</v>
      </c>
      <c r="BN278" s="23">
        <v>0</v>
      </c>
      <c r="BO278" s="23">
        <v>373</v>
      </c>
      <c r="BP278" s="23">
        <v>199</v>
      </c>
      <c r="BQ278" s="23">
        <v>674</v>
      </c>
      <c r="BR278" s="23">
        <v>567</v>
      </c>
      <c r="BS278" s="37">
        <f t="shared" si="437"/>
        <v>0</v>
      </c>
      <c r="BT278" s="37">
        <f>IF(BS278&gt;5,0,IF(BS278&gt;0,1,2))</f>
        <v>2</v>
      </c>
      <c r="BU278" s="10" t="s">
        <v>385</v>
      </c>
      <c r="BV278" s="50" t="str">
        <f t="shared" si="447"/>
        <v>0</v>
      </c>
      <c r="BW278" s="10" t="s">
        <v>384</v>
      </c>
      <c r="BX278" s="50" t="str">
        <f t="shared" si="476"/>
        <v>1</v>
      </c>
      <c r="BY278" s="10" t="s">
        <v>385</v>
      </c>
      <c r="BZ278" s="50" t="str">
        <f>IF(BY278="Осуществляется",SUBSTITUTE(BY278,"Осуществляется",1),SUBSTITUTE(BY278,"Не осуществляется",0))</f>
        <v>0</v>
      </c>
      <c r="CA278" s="10" t="s">
        <v>385</v>
      </c>
      <c r="CB278" s="50" t="str">
        <f>IF(CA278="Осуществляется",SUBSTITUTE(CA278,"Осуществляется",1),SUBSTITUTE(CA278,"Не осуществляется",0))</f>
        <v>0</v>
      </c>
      <c r="CC278" s="10" t="s">
        <v>385</v>
      </c>
      <c r="CD278" s="50" t="str">
        <f>IF(CC278="Осуществляется",SUBSTITUTE(CC278,"Осуществляется",1),SUBSTITUTE(CC278,"Не осуществляется",0))</f>
        <v>0</v>
      </c>
      <c r="CE278" s="10" t="s">
        <v>422</v>
      </c>
      <c r="CF278" s="50" t="str">
        <f t="shared" si="445"/>
        <v>1</v>
      </c>
      <c r="CG278" s="18">
        <f t="shared" si="444"/>
        <v>44</v>
      </c>
    </row>
    <row r="279" spans="1:86" s="45" customFormat="1" ht="34.15" customHeight="1" x14ac:dyDescent="0.2">
      <c r="A279" s="34">
        <v>279</v>
      </c>
      <c r="B279" s="43" t="s">
        <v>204</v>
      </c>
      <c r="C279" s="23">
        <v>976</v>
      </c>
      <c r="D279" s="23">
        <v>0</v>
      </c>
      <c r="E279" s="23">
        <v>1002</v>
      </c>
      <c r="F279" s="23">
        <v>0</v>
      </c>
      <c r="G279" s="37">
        <f>ROUND((C279-D279)/(E279-F279)*100,0)</f>
        <v>97</v>
      </c>
      <c r="H279" s="37">
        <f>IF(G279&lt;51,0,IF(G279&lt;61,1,IF(G279&lt;71,2,IF(G279&lt;81,3,IF(G279&lt;90,4,5)))))</f>
        <v>5</v>
      </c>
      <c r="I279" s="9" t="s">
        <v>378</v>
      </c>
      <c r="J279" s="50" t="str">
        <f>IF(I279="Да",SUBSTITUTE(I279,"Да",1),SUBSTITUTE(I279,"Нет",0))</f>
        <v>1</v>
      </c>
      <c r="K279" s="23">
        <v>149</v>
      </c>
      <c r="L279" s="23">
        <v>123</v>
      </c>
      <c r="M279" s="37">
        <f>ROUND(ABS(L279-K279)/K279*100,0)</f>
        <v>17</v>
      </c>
      <c r="N279" s="37">
        <f>IF(M279&gt;30,0,IF(M279&gt;25,1,IF(M279&gt;20,2,IF(M279&gt;15,3,IF(M279&gt;10,4,5)))))</f>
        <v>3</v>
      </c>
      <c r="O279" s="8">
        <v>846</v>
      </c>
      <c r="P279" s="8">
        <v>741</v>
      </c>
      <c r="Q279" s="39">
        <f>ROUND(ABS(O279-P279)/P279*100,0)</f>
        <v>14</v>
      </c>
      <c r="R279" s="37">
        <f>IF(Q279&gt;30,0,IF(Q279&gt;25,1,IF(Q279&gt;20,2,IF(Q279&gt;15,3,IF(Q279&gt;10,4,5)))))</f>
        <v>4</v>
      </c>
      <c r="S279" s="8">
        <v>0</v>
      </c>
      <c r="T279" s="37">
        <f>IF(S279&gt;0,0,1)</f>
        <v>1</v>
      </c>
      <c r="U279" s="8" t="s">
        <v>380</v>
      </c>
      <c r="V279" s="37" t="str">
        <f>IF(U279="Имеется",SUBSTITUTE(U279,"Имеется",1),SUBSTITUTE(U279,"Не имеется",0))</f>
        <v>1</v>
      </c>
      <c r="W279" s="8">
        <v>629</v>
      </c>
      <c r="X279" s="8">
        <v>1133</v>
      </c>
      <c r="Y279" s="37">
        <f>ROUND(W279/X279*100,0)</f>
        <v>56</v>
      </c>
      <c r="Z279" s="37">
        <f>IF(Y279&gt;50,0,IF(Y279&gt;20,1,IF(Y279&gt;5,2,3)))</f>
        <v>0</v>
      </c>
      <c r="AA279" s="8">
        <v>0</v>
      </c>
      <c r="AB279" s="8">
        <v>1133</v>
      </c>
      <c r="AC279" s="38">
        <f>ROUND(AA279/AB279*100,1)</f>
        <v>0</v>
      </c>
      <c r="AD279" s="37">
        <f>IF(AC279=0,2,IF(AC279&gt;0.1,0,1))</f>
        <v>2</v>
      </c>
      <c r="AE279" s="23">
        <v>0</v>
      </c>
      <c r="AF279" s="37">
        <f>IF(AE279=0,1,0)</f>
        <v>1</v>
      </c>
      <c r="AG279" s="8">
        <v>117</v>
      </c>
      <c r="AH279" s="8">
        <v>741</v>
      </c>
      <c r="AI279" s="8">
        <v>123</v>
      </c>
      <c r="AJ279" s="8">
        <v>149</v>
      </c>
      <c r="AK279" s="41">
        <f>ROUND(IF(AG279&lt;AH279,0,IF((AG279-AH279)&lt;(AI279-AJ279),0,((AG279-AH279)-(AI279-AJ279))/AG279*100)),0)</f>
        <v>0</v>
      </c>
      <c r="AL279" s="41">
        <f>IF(AK279&gt;5,0,IF(AK279&gt;3,1,IF(AK279&gt;0,2,3)))</f>
        <v>3</v>
      </c>
      <c r="AM279" s="10" t="s">
        <v>378</v>
      </c>
      <c r="AN279" s="37" t="str">
        <f>IF(AM279="Да",SUBSTITUTE(AM279,"Да",1),SUBSTITUTE(AM279,"Нет",0))</f>
        <v>1</v>
      </c>
      <c r="AO279" s="10" t="s">
        <v>380</v>
      </c>
      <c r="AP279" s="37" t="str">
        <f>IF(AO279="Имеется",SUBSTITUTE(AO279,"Имеется",1),IF(AO279="Нет учреждений, которым доводится мун. задание",SUBSTITUTE(AO279,"Нет учреждений, которым доводится мун. задание",1),SUBSTITUTE(AO279,"Не имеется",0)))</f>
        <v>1</v>
      </c>
      <c r="AQ279" s="23">
        <v>186</v>
      </c>
      <c r="AR279" s="23">
        <v>186</v>
      </c>
      <c r="AS279" s="23">
        <v>187</v>
      </c>
      <c r="AT279" s="23">
        <v>187</v>
      </c>
      <c r="AU279" s="40">
        <f>ROUND(ABS(AT279/((AQ279+AR279+AS279)/3)-1)*100,0)</f>
        <v>0</v>
      </c>
      <c r="AV279" s="37">
        <f>IF(AU279&gt;50,0,IF(AU279&gt;40,1,IF(AU279&gt;30,2,IF(AU279&gt;20,3,IF(AU279&gt;10,4,5)))))</f>
        <v>5</v>
      </c>
      <c r="AW279" s="10" t="s">
        <v>381</v>
      </c>
      <c r="AX279" s="37" t="str">
        <f>IF(AW279="Не имеется",SUBSTITUTE(AW279,"Не имеется",1),SUBSTITUTE(AW279,"Имеется",0))</f>
        <v>1</v>
      </c>
      <c r="AY279" s="8">
        <v>1138</v>
      </c>
      <c r="AZ279" s="8">
        <v>0</v>
      </c>
      <c r="BA279" s="8">
        <v>1133</v>
      </c>
      <c r="BB279" s="37">
        <f>ROUND((AY279+AZ279)/BA279*100,0)</f>
        <v>100</v>
      </c>
      <c r="BC279" s="37">
        <f>IF(BB279&lt;90,0,IF(BB279&lt;95,1,IF(BB279&lt;100,2,3)))</f>
        <v>3</v>
      </c>
      <c r="BD279" s="7" t="s">
        <v>381</v>
      </c>
      <c r="BE279" s="37" t="str">
        <f>IF(BD279="Не имеется",SUBSTITUTE(BD279,"Не имеется",1),SUBSTITUTE(BD279,"Имеется",0))</f>
        <v>1</v>
      </c>
      <c r="BF279" s="8">
        <v>0</v>
      </c>
      <c r="BG279" s="8">
        <v>123</v>
      </c>
      <c r="BH279" s="37">
        <f>ROUND(BF279/BG279*100,0)</f>
        <v>0</v>
      </c>
      <c r="BI279" s="37">
        <f>IF(BH279&gt;50,0,IF(BH279&gt;40,1,IF(BH279&gt;30,2,IF(BH279&gt;20,3,IF(BH279&gt;10,4,5)))))</f>
        <v>5</v>
      </c>
      <c r="BJ279" s="23">
        <v>0</v>
      </c>
      <c r="BK279" s="23">
        <v>1128</v>
      </c>
      <c r="BL279" s="1">
        <f>ROUND(BJ279/BK279*100,0)</f>
        <v>0</v>
      </c>
      <c r="BM279" s="37">
        <f>IF(BL279&gt;15,0,IF(BL279&gt;12,1,IF(BL279&gt;9,2,IF(BL279&gt;6,3,IF(BL279&gt;3,4,5)))))</f>
        <v>5</v>
      </c>
      <c r="BN279" s="23">
        <v>0</v>
      </c>
      <c r="BO279" s="23">
        <v>-24</v>
      </c>
      <c r="BP279" s="23">
        <v>149</v>
      </c>
      <c r="BQ279" s="23">
        <v>147</v>
      </c>
      <c r="BR279" s="23">
        <v>480</v>
      </c>
      <c r="BS279" s="37">
        <f t="shared" si="437"/>
        <v>0</v>
      </c>
      <c r="BT279" s="37">
        <f>IF(BS279&gt;5,0,IF(BS279&gt;0,1,2))</f>
        <v>2</v>
      </c>
      <c r="BU279" s="10" t="s">
        <v>385</v>
      </c>
      <c r="BV279" s="50" t="str">
        <f t="shared" si="447"/>
        <v>0</v>
      </c>
      <c r="BW279" s="10" t="s">
        <v>384</v>
      </c>
      <c r="BX279" s="50" t="str">
        <f t="shared" si="476"/>
        <v>1</v>
      </c>
      <c r="BY279" s="10" t="s">
        <v>385</v>
      </c>
      <c r="BZ279" s="50" t="str">
        <f>IF(BY279="Осуществляется",SUBSTITUTE(BY279,"Осуществляется",1),SUBSTITUTE(BY279,"Не осуществляется",0))</f>
        <v>0</v>
      </c>
      <c r="CA279" s="10" t="s">
        <v>385</v>
      </c>
      <c r="CB279" s="50" t="str">
        <f>IF(CA279="Осуществляется",SUBSTITUTE(CA279,"Осуществляется",1),SUBSTITUTE(CA279,"Не осуществляется",0))</f>
        <v>0</v>
      </c>
      <c r="CC279" s="10" t="s">
        <v>385</v>
      </c>
      <c r="CD279" s="50" t="str">
        <f>IF(CC279="Осуществляется",SUBSTITUTE(CC279,"Осуществляется",1),SUBSTITUTE(CC279,"Не осуществляется",0))</f>
        <v>0</v>
      </c>
      <c r="CE279" s="10" t="s">
        <v>422</v>
      </c>
      <c r="CF279" s="50" t="str">
        <f t="shared" si="445"/>
        <v>1</v>
      </c>
      <c r="CG279" s="18">
        <f t="shared" si="444"/>
        <v>47</v>
      </c>
    </row>
    <row r="280" spans="1:86" s="45" customFormat="1" ht="34.15" customHeight="1" x14ac:dyDescent="0.2">
      <c r="A280" s="34">
        <v>280</v>
      </c>
      <c r="B280" s="43" t="s">
        <v>205</v>
      </c>
      <c r="C280" s="23">
        <v>1530</v>
      </c>
      <c r="D280" s="23">
        <v>0</v>
      </c>
      <c r="E280" s="23">
        <v>1564</v>
      </c>
      <c r="F280" s="23">
        <v>0</v>
      </c>
      <c r="G280" s="37">
        <f>ROUND((C280-D280)/(E280-F280)*100,0)</f>
        <v>98</v>
      </c>
      <c r="H280" s="37">
        <f>IF(G280&lt;51,0,IF(G280&lt;61,1,IF(G280&lt;71,2,IF(G280&lt;81,3,IF(G280&lt;90,4,5)))))</f>
        <v>5</v>
      </c>
      <c r="I280" s="9" t="s">
        <v>378</v>
      </c>
      <c r="J280" s="50" t="str">
        <f>IF(I280="Да",SUBSTITUTE(I280,"Да",1),SUBSTITUTE(I280,"Нет",0))</f>
        <v>1</v>
      </c>
      <c r="K280" s="23">
        <v>243</v>
      </c>
      <c r="L280" s="23">
        <v>241</v>
      </c>
      <c r="M280" s="37">
        <f>ROUND(ABS(L280-K280)/K280*100,0)</f>
        <v>1</v>
      </c>
      <c r="N280" s="37">
        <f>IF(M280&gt;30,0,IF(M280&gt;25,1,IF(M280&gt;20,2,IF(M280&gt;15,3,IF(M280&gt;10,4,5)))))</f>
        <v>5</v>
      </c>
      <c r="O280" s="8">
        <v>1139</v>
      </c>
      <c r="P280" s="8">
        <v>947</v>
      </c>
      <c r="Q280" s="39">
        <f>ROUND(ABS(O280-P280)/P280*100,0)</f>
        <v>20</v>
      </c>
      <c r="R280" s="37">
        <f>IF(Q280&gt;30,0,IF(Q280&gt;25,1,IF(Q280&gt;20,2,IF(Q280&gt;15,3,IF(Q280&gt;10,4,5)))))</f>
        <v>3</v>
      </c>
      <c r="S280" s="8">
        <v>0</v>
      </c>
      <c r="T280" s="37">
        <f>IF(S280&gt;0,0,1)</f>
        <v>1</v>
      </c>
      <c r="U280" s="8" t="s">
        <v>380</v>
      </c>
      <c r="V280" s="37" t="str">
        <f>IF(U280="Имеется",SUBSTITUTE(U280,"Имеется",1),SUBSTITUTE(U280,"Не имеется",0))</f>
        <v>1</v>
      </c>
      <c r="W280" s="8">
        <v>1095</v>
      </c>
      <c r="X280" s="8">
        <v>4178</v>
      </c>
      <c r="Y280" s="37">
        <f>ROUND(W280/X280*100,0)</f>
        <v>26</v>
      </c>
      <c r="Z280" s="37">
        <f>IF(Y280&gt;50,0,IF(Y280&gt;20,1,IF(Y280&gt;5,2,3)))</f>
        <v>1</v>
      </c>
      <c r="AA280" s="8">
        <v>0</v>
      </c>
      <c r="AB280" s="8">
        <v>4059</v>
      </c>
      <c r="AC280" s="38">
        <f>ROUND(AA280/AB280*100,1)</f>
        <v>0</v>
      </c>
      <c r="AD280" s="37">
        <f>IF(AC280=0,2,IF(AC280&gt;0.1,0,1))</f>
        <v>2</v>
      </c>
      <c r="AE280" s="23">
        <v>0</v>
      </c>
      <c r="AF280" s="37">
        <f>IF(AE280=0,1,0)</f>
        <v>1</v>
      </c>
      <c r="AG280" s="8">
        <v>117</v>
      </c>
      <c r="AH280" s="8">
        <v>947</v>
      </c>
      <c r="AI280" s="8">
        <v>241</v>
      </c>
      <c r="AJ280" s="8">
        <v>243</v>
      </c>
      <c r="AK280" s="41">
        <f>ROUND(IF(AG280&lt;AH280,0,IF((AG280-AH280)&lt;(AI280-AJ280),0,((AG280-AH280)-(AI280-AJ280))/AG280*100)),0)</f>
        <v>0</v>
      </c>
      <c r="AL280" s="41">
        <f>IF(AK280&gt;5,0,IF(AK280&gt;3,1,IF(AK280&gt;0,2,3)))</f>
        <v>3</v>
      </c>
      <c r="AM280" s="10" t="s">
        <v>378</v>
      </c>
      <c r="AN280" s="37" t="str">
        <f>IF(AM280="Да",SUBSTITUTE(AM280,"Да",1),SUBSTITUTE(AM280,"Нет",0))</f>
        <v>1</v>
      </c>
      <c r="AO280" s="10" t="s">
        <v>380</v>
      </c>
      <c r="AP280" s="37" t="str">
        <f>IF(AO280="Имеется",SUBSTITUTE(AO280,"Имеется",1),IF(AO280="Нет учреждений, которым доводится мун. задание",SUBSTITUTE(AO280,"Нет учреждений, которым доводится мун. задание",1),SUBSTITUTE(AO280,"Не имеется",0)))</f>
        <v>1</v>
      </c>
      <c r="AQ280" s="23">
        <v>958</v>
      </c>
      <c r="AR280" s="23">
        <v>954</v>
      </c>
      <c r="AS280" s="23">
        <v>962</v>
      </c>
      <c r="AT280" s="23">
        <v>957</v>
      </c>
      <c r="AU280" s="40">
        <f>ROUND(ABS(AT280/((AQ280+AR280+AS280)/3)-1)*100,0)</f>
        <v>0</v>
      </c>
      <c r="AV280" s="37">
        <f>IF(AU280&gt;50,0,IF(AU280&gt;40,1,IF(AU280&gt;30,2,IF(AU280&gt;20,3,IF(AU280&gt;10,4,5)))))</f>
        <v>5</v>
      </c>
      <c r="AW280" s="10" t="s">
        <v>381</v>
      </c>
      <c r="AX280" s="37" t="str">
        <f>IF(AW280="Не имеется",SUBSTITUTE(AW280,"Не имеется",1),SUBSTITUTE(AW280,"Имеется",0))</f>
        <v>1</v>
      </c>
      <c r="AY280" s="8">
        <v>4183</v>
      </c>
      <c r="AZ280" s="8">
        <v>0</v>
      </c>
      <c r="BA280" s="8">
        <v>4059</v>
      </c>
      <c r="BB280" s="37">
        <f>ROUND((AY280+AZ280)/BA280*100,0)</f>
        <v>103</v>
      </c>
      <c r="BC280" s="37">
        <f>IF(BB280&lt;90,0,IF(BB280&lt;95,1,IF(BB280&lt;100,2,3)))</f>
        <v>3</v>
      </c>
      <c r="BD280" s="7" t="s">
        <v>381</v>
      </c>
      <c r="BE280" s="37" t="str">
        <f>IF(BD280="Не имеется",SUBSTITUTE(BD280,"Не имеется",1),SUBSTITUTE(BD280,"Имеется",0))</f>
        <v>1</v>
      </c>
      <c r="BF280" s="8">
        <v>0</v>
      </c>
      <c r="BG280" s="8">
        <v>241</v>
      </c>
      <c r="BH280" s="37">
        <f>ROUND(BF280/BG280*100,0)</f>
        <v>0</v>
      </c>
      <c r="BI280" s="37">
        <f>IF(BH280&gt;50,0,IF(BH280&gt;40,1,IF(BH280&gt;30,2,IF(BH280&gt;20,3,IF(BH280&gt;10,4,5)))))</f>
        <v>5</v>
      </c>
      <c r="BJ280" s="23">
        <v>0</v>
      </c>
      <c r="BK280" s="23">
        <v>4054</v>
      </c>
      <c r="BL280" s="1">
        <f>ROUND(BJ280/BK280*100,0)</f>
        <v>0</v>
      </c>
      <c r="BM280" s="37">
        <f>IF(BL280&gt;15,0,IF(BL280&gt;12,1,IF(BL280&gt;9,2,IF(BL280&gt;6,3,IF(BL280&gt;3,4,5)))))</f>
        <v>5</v>
      </c>
      <c r="BN280" s="23">
        <v>0</v>
      </c>
      <c r="BO280" s="23">
        <v>-25</v>
      </c>
      <c r="BP280" s="23">
        <v>271</v>
      </c>
      <c r="BQ280" s="23">
        <v>266</v>
      </c>
      <c r="BR280" s="23">
        <v>824</v>
      </c>
      <c r="BS280" s="37">
        <f t="shared" si="437"/>
        <v>0</v>
      </c>
      <c r="BT280" s="37">
        <f>IF(BS280&gt;5,0,IF(BS280&gt;0,1,2))</f>
        <v>2</v>
      </c>
      <c r="BU280" s="10" t="s">
        <v>385</v>
      </c>
      <c r="BV280" s="50" t="str">
        <f t="shared" si="447"/>
        <v>0</v>
      </c>
      <c r="BW280" s="10" t="s">
        <v>384</v>
      </c>
      <c r="BX280" s="50" t="str">
        <f t="shared" si="476"/>
        <v>1</v>
      </c>
      <c r="BY280" s="10" t="s">
        <v>385</v>
      </c>
      <c r="BZ280" s="50" t="str">
        <f>IF(BY280="Осуществляется",SUBSTITUTE(BY280,"Осуществляется",1),SUBSTITUTE(BY280,"Не осуществляется",0))</f>
        <v>0</v>
      </c>
      <c r="CA280" s="10" t="s">
        <v>385</v>
      </c>
      <c r="CB280" s="50" t="str">
        <f>IF(CA280="Осуществляется",SUBSTITUTE(CA280,"Осуществляется",1),SUBSTITUTE(CA280,"Не осуществляется",0))</f>
        <v>0</v>
      </c>
      <c r="CC280" s="10" t="s">
        <v>385</v>
      </c>
      <c r="CD280" s="50" t="str">
        <f>IF(CC280="Осуществляется",SUBSTITUTE(CC280,"Осуществляется",1),SUBSTITUTE(CC280,"Не осуществляется",0))</f>
        <v>0</v>
      </c>
      <c r="CE280" s="10" t="s">
        <v>422</v>
      </c>
      <c r="CF280" s="50" t="str">
        <f t="shared" si="445"/>
        <v>1</v>
      </c>
      <c r="CG280" s="18">
        <f t="shared" si="444"/>
        <v>49</v>
      </c>
    </row>
    <row r="281" spans="1:86" s="45" customFormat="1" ht="34.15" customHeight="1" x14ac:dyDescent="0.2">
      <c r="A281" s="34">
        <v>281</v>
      </c>
      <c r="B281" s="43" t="s">
        <v>206</v>
      </c>
      <c r="C281" s="23">
        <v>3157</v>
      </c>
      <c r="D281" s="23">
        <v>0</v>
      </c>
      <c r="E281" s="23">
        <v>3227</v>
      </c>
      <c r="F281" s="23">
        <v>0</v>
      </c>
      <c r="G281" s="37">
        <f>ROUND((C281-D281)/(E281-F281)*100,0)</f>
        <v>98</v>
      </c>
      <c r="H281" s="37">
        <f>IF(G281&lt;51,0,IF(G281&lt;61,1,IF(G281&lt;71,2,IF(G281&lt;81,3,IF(G281&lt;90,4,5)))))</f>
        <v>5</v>
      </c>
      <c r="I281" s="9" t="s">
        <v>378</v>
      </c>
      <c r="J281" s="50" t="str">
        <f>IF(I281="Да",SUBSTITUTE(I281,"Да",1),SUBSTITUTE(I281,"Нет",0))</f>
        <v>1</v>
      </c>
      <c r="K281" s="23">
        <v>819</v>
      </c>
      <c r="L281" s="23">
        <v>896</v>
      </c>
      <c r="M281" s="37">
        <f>ROUND(ABS(L281-K281)/K281*100,0)</f>
        <v>9</v>
      </c>
      <c r="N281" s="37">
        <f>IF(M281&gt;30,0,IF(M281&gt;25,1,IF(M281&gt;20,2,IF(M281&gt;15,3,IF(M281&gt;10,4,5)))))</f>
        <v>5</v>
      </c>
      <c r="O281" s="8">
        <v>1251</v>
      </c>
      <c r="P281" s="8">
        <v>1090</v>
      </c>
      <c r="Q281" s="39">
        <f>ROUND(ABS(O281-P281)/P281*100,0)</f>
        <v>15</v>
      </c>
      <c r="R281" s="37">
        <f>IF(Q281&gt;30,0,IF(Q281&gt;25,1,IF(Q281&gt;20,2,IF(Q281&gt;15,3,IF(Q281&gt;10,4,5)))))</f>
        <v>4</v>
      </c>
      <c r="S281" s="8">
        <v>0</v>
      </c>
      <c r="T281" s="37">
        <f>IF(S281&gt;0,0,1)</f>
        <v>1</v>
      </c>
      <c r="U281" s="8" t="s">
        <v>380</v>
      </c>
      <c r="V281" s="37" t="str">
        <f>IF(U281="Имеется",SUBSTITUTE(U281,"Имеется",1),SUBSTITUTE(U281,"Не имеется",0))</f>
        <v>1</v>
      </c>
      <c r="W281" s="8">
        <v>2034</v>
      </c>
      <c r="X281" s="8">
        <v>3282</v>
      </c>
      <c r="Y281" s="37">
        <f>ROUND(W281/X281*100,0)</f>
        <v>62</v>
      </c>
      <c r="Z281" s="37">
        <f>IF(Y281&gt;50,0,IF(Y281&gt;20,1,IF(Y281&gt;5,2,3)))</f>
        <v>0</v>
      </c>
      <c r="AA281" s="8">
        <v>0</v>
      </c>
      <c r="AB281" s="8">
        <v>3278</v>
      </c>
      <c r="AC281" s="38">
        <f>ROUND(AA281/AB281*100,1)</f>
        <v>0</v>
      </c>
      <c r="AD281" s="37">
        <f>IF(AC281=0,2,IF(AC281&gt;0.1,0,1))</f>
        <v>2</v>
      </c>
      <c r="AE281" s="23">
        <v>0</v>
      </c>
      <c r="AF281" s="37">
        <f>IF(AE281=0,1,0)</f>
        <v>1</v>
      </c>
      <c r="AG281" s="8">
        <v>889</v>
      </c>
      <c r="AH281" s="8">
        <v>1110</v>
      </c>
      <c r="AI281" s="8">
        <v>895.7</v>
      </c>
      <c r="AJ281" s="8">
        <v>819</v>
      </c>
      <c r="AK281" s="41">
        <f>ROUND(IF(AG281&lt;AH281,0,IF((AG281-AH281)&lt;(AI281-AJ281),0,((AG281-AH281)-(AI281-AJ281))/AG281*100)),0)</f>
        <v>0</v>
      </c>
      <c r="AL281" s="41">
        <f>IF(AK281&gt;5,0,IF(AK281&gt;3,1,IF(AK281&gt;0,2,3)))</f>
        <v>3</v>
      </c>
      <c r="AM281" s="10" t="s">
        <v>383</v>
      </c>
      <c r="AN281" s="37" t="str">
        <f>IF(AM281="Да",SUBSTITUTE(AM281,"Да",1),SUBSTITUTE(AM281,"Нет",0))</f>
        <v>0</v>
      </c>
      <c r="AO281" s="10" t="s">
        <v>380</v>
      </c>
      <c r="AP281" s="37" t="str">
        <f>IF(AO281="Имеется",SUBSTITUTE(AO281,"Имеется",1),IF(AO281="Нет учреждений, которым доводится мун. задание",SUBSTITUTE(AO281,"Нет учреждений, которым доводится мун. задание",1),SUBSTITUTE(AO281,"Не имеется",0)))</f>
        <v>1</v>
      </c>
      <c r="AQ281" s="23">
        <v>731</v>
      </c>
      <c r="AR281" s="23">
        <v>731</v>
      </c>
      <c r="AS281" s="23">
        <v>730</v>
      </c>
      <c r="AT281" s="23">
        <v>731</v>
      </c>
      <c r="AU281" s="40">
        <f>ROUND(ABS(AT281/((AQ281+AR281+AS281)/3)-1)*100,0)</f>
        <v>0</v>
      </c>
      <c r="AV281" s="37">
        <f>IF(AU281&gt;50,0,IF(AU281&gt;40,1,IF(AU281&gt;30,2,IF(AU281&gt;20,3,IF(AU281&gt;10,4,5)))))</f>
        <v>5</v>
      </c>
      <c r="AW281" s="10" t="s">
        <v>381</v>
      </c>
      <c r="AX281" s="37" t="str">
        <f>IF(AW281="Не имеется",SUBSTITUTE(AW281,"Не имеется",1),SUBSTITUTE(AW281,"Имеется",0))</f>
        <v>1</v>
      </c>
      <c r="AY281" s="8">
        <v>3290</v>
      </c>
      <c r="AZ281" s="8">
        <v>0</v>
      </c>
      <c r="BA281" s="8">
        <v>3278</v>
      </c>
      <c r="BB281" s="37">
        <f>ROUND((AY281+AZ281)/BA281*100,0)</f>
        <v>100</v>
      </c>
      <c r="BC281" s="37">
        <f>IF(BB281&lt;90,0,IF(BB281&lt;95,1,IF(BB281&lt;100,2,3)))</f>
        <v>3</v>
      </c>
      <c r="BD281" s="7" t="s">
        <v>381</v>
      </c>
      <c r="BE281" s="37" t="str">
        <f>IF(BD281="Не имеется",SUBSTITUTE(BD281,"Не имеется",1),SUBSTITUTE(BD281,"Имеется",0))</f>
        <v>1</v>
      </c>
      <c r="BF281" s="8">
        <v>0</v>
      </c>
      <c r="BG281" s="8">
        <v>896</v>
      </c>
      <c r="BH281" s="37">
        <f>ROUND(BF281/BG281*100,0)</f>
        <v>0</v>
      </c>
      <c r="BI281" s="37">
        <f>IF(BH281&gt;50,0,IF(BH281&gt;40,1,IF(BH281&gt;30,2,IF(BH281&gt;20,3,IF(BH281&gt;10,4,5)))))</f>
        <v>5</v>
      </c>
      <c r="BJ281" s="23">
        <v>0</v>
      </c>
      <c r="BK281" s="23">
        <v>3269</v>
      </c>
      <c r="BL281" s="1">
        <f>ROUND(BJ281/BK281*100,0)</f>
        <v>0</v>
      </c>
      <c r="BM281" s="37">
        <f>IF(BL281&gt;15,0,IF(BL281&gt;12,1,IF(BL281&gt;9,2,IF(BL281&gt;6,3,IF(BL281&gt;3,4,5)))))</f>
        <v>5</v>
      </c>
      <c r="BN281" s="23">
        <v>0</v>
      </c>
      <c r="BO281" s="23">
        <v>105</v>
      </c>
      <c r="BP281" s="23">
        <v>453</v>
      </c>
      <c r="BQ281" s="23">
        <v>791</v>
      </c>
      <c r="BR281" s="23">
        <v>1581</v>
      </c>
      <c r="BS281" s="37">
        <f t="shared" si="437"/>
        <v>0</v>
      </c>
      <c r="BT281" s="37">
        <f>IF(BS281&gt;5,0,IF(BS281&gt;0,1,2))</f>
        <v>2</v>
      </c>
      <c r="BU281" s="10" t="s">
        <v>385</v>
      </c>
      <c r="BV281" s="50" t="str">
        <f t="shared" si="447"/>
        <v>0</v>
      </c>
      <c r="BW281" s="10" t="s">
        <v>384</v>
      </c>
      <c r="BX281" s="50" t="str">
        <f t="shared" si="476"/>
        <v>1</v>
      </c>
      <c r="BY281" s="10" t="s">
        <v>385</v>
      </c>
      <c r="BZ281" s="50" t="str">
        <f>IF(BY281="Осуществляется",SUBSTITUTE(BY281,"Осуществляется",1),SUBSTITUTE(BY281,"Не осуществляется",0))</f>
        <v>0</v>
      </c>
      <c r="CA281" s="10" t="s">
        <v>385</v>
      </c>
      <c r="CB281" s="50" t="str">
        <f>IF(CA281="Осуществляется",SUBSTITUTE(CA281,"Осуществляется",1),SUBSTITUTE(CA281,"Не осуществляется",0))</f>
        <v>0</v>
      </c>
      <c r="CC281" s="10" t="s">
        <v>385</v>
      </c>
      <c r="CD281" s="50" t="str">
        <f>IF(CC281="Осуществляется",SUBSTITUTE(CC281,"Осуществляется",1),SUBSTITUTE(CC281,"Не осуществляется",0))</f>
        <v>0</v>
      </c>
      <c r="CE281" s="10" t="s">
        <v>422</v>
      </c>
      <c r="CF281" s="50" t="str">
        <f t="shared" si="445"/>
        <v>1</v>
      </c>
      <c r="CG281" s="18">
        <f t="shared" si="444"/>
        <v>48</v>
      </c>
    </row>
    <row r="282" spans="1:86" s="45" customFormat="1" ht="34.15" customHeight="1" x14ac:dyDescent="0.2">
      <c r="A282" s="34">
        <v>273</v>
      </c>
      <c r="B282" s="43" t="s">
        <v>374</v>
      </c>
      <c r="C282" s="23">
        <v>3113</v>
      </c>
      <c r="D282" s="23">
        <v>0</v>
      </c>
      <c r="E282" s="23">
        <v>3204</v>
      </c>
      <c r="F282" s="23">
        <v>0</v>
      </c>
      <c r="G282" s="37">
        <f t="shared" si="448"/>
        <v>97</v>
      </c>
      <c r="H282" s="37">
        <f t="shared" si="449"/>
        <v>5</v>
      </c>
      <c r="I282" s="9" t="s">
        <v>378</v>
      </c>
      <c r="J282" s="50" t="str">
        <f t="shared" si="450"/>
        <v>1</v>
      </c>
      <c r="K282" s="23">
        <v>1159</v>
      </c>
      <c r="L282" s="23">
        <v>2655</v>
      </c>
      <c r="M282" s="37">
        <f t="shared" si="451"/>
        <v>129</v>
      </c>
      <c r="N282" s="37">
        <f t="shared" si="452"/>
        <v>0</v>
      </c>
      <c r="O282" s="8">
        <v>2530</v>
      </c>
      <c r="P282" s="8">
        <v>783</v>
      </c>
      <c r="Q282" s="39">
        <f t="shared" si="453"/>
        <v>223</v>
      </c>
      <c r="R282" s="37">
        <f t="shared" si="454"/>
        <v>0</v>
      </c>
      <c r="S282" s="8">
        <v>0</v>
      </c>
      <c r="T282" s="37">
        <f t="shared" si="455"/>
        <v>1</v>
      </c>
      <c r="U282" s="8" t="s">
        <v>380</v>
      </c>
      <c r="V282" s="37" t="str">
        <f t="shared" si="456"/>
        <v>1</v>
      </c>
      <c r="W282" s="8">
        <v>1427</v>
      </c>
      <c r="X282" s="8">
        <v>4394</v>
      </c>
      <c r="Y282" s="37">
        <f t="shared" si="457"/>
        <v>32</v>
      </c>
      <c r="Z282" s="37">
        <f t="shared" si="458"/>
        <v>1</v>
      </c>
      <c r="AA282" s="8">
        <v>0</v>
      </c>
      <c r="AB282" s="8">
        <v>3419</v>
      </c>
      <c r="AC282" s="38">
        <f t="shared" si="459"/>
        <v>0</v>
      </c>
      <c r="AD282" s="37">
        <f t="shared" si="460"/>
        <v>2</v>
      </c>
      <c r="AE282" s="23">
        <v>0</v>
      </c>
      <c r="AF282" s="37">
        <f t="shared" si="461"/>
        <v>1</v>
      </c>
      <c r="AG282" s="8">
        <v>1675</v>
      </c>
      <c r="AH282" s="8">
        <v>2170</v>
      </c>
      <c r="AI282" s="8">
        <v>2655.4</v>
      </c>
      <c r="AJ282" s="8">
        <v>1159</v>
      </c>
      <c r="AK282" s="41">
        <f t="shared" si="424"/>
        <v>0</v>
      </c>
      <c r="AL282" s="41">
        <f t="shared" si="462"/>
        <v>3</v>
      </c>
      <c r="AM282" s="10" t="s">
        <v>378</v>
      </c>
      <c r="AN282" s="37" t="str">
        <f t="shared" si="463"/>
        <v>1</v>
      </c>
      <c r="AO282" s="10" t="s">
        <v>380</v>
      </c>
      <c r="AP282" s="37" t="str">
        <f t="shared" si="464"/>
        <v>1</v>
      </c>
      <c r="AQ282" s="23">
        <v>751</v>
      </c>
      <c r="AR282" s="23">
        <v>748</v>
      </c>
      <c r="AS282" s="23">
        <v>745</v>
      </c>
      <c r="AT282" s="23">
        <v>760</v>
      </c>
      <c r="AU282" s="40">
        <f t="shared" si="465"/>
        <v>2</v>
      </c>
      <c r="AV282" s="37">
        <f t="shared" si="466"/>
        <v>5</v>
      </c>
      <c r="AW282" s="10" t="s">
        <v>381</v>
      </c>
      <c r="AX282" s="37" t="str">
        <f t="shared" si="467"/>
        <v>1</v>
      </c>
      <c r="AY282" s="8">
        <v>4399</v>
      </c>
      <c r="AZ282" s="8">
        <v>0</v>
      </c>
      <c r="BA282" s="8">
        <v>3419</v>
      </c>
      <c r="BB282" s="37">
        <f t="shared" si="468"/>
        <v>129</v>
      </c>
      <c r="BC282" s="37">
        <f t="shared" si="469"/>
        <v>3</v>
      </c>
      <c r="BD282" s="7" t="s">
        <v>381</v>
      </c>
      <c r="BE282" s="37" t="str">
        <f t="shared" si="470"/>
        <v>1</v>
      </c>
      <c r="BF282" s="8">
        <v>0</v>
      </c>
      <c r="BG282" s="8">
        <v>2655</v>
      </c>
      <c r="BH282" s="37">
        <f t="shared" si="471"/>
        <v>0</v>
      </c>
      <c r="BI282" s="37">
        <f t="shared" si="472"/>
        <v>5</v>
      </c>
      <c r="BJ282" s="23">
        <v>0</v>
      </c>
      <c r="BK282" s="23">
        <v>3441</v>
      </c>
      <c r="BL282" s="1">
        <f t="shared" si="473"/>
        <v>0</v>
      </c>
      <c r="BM282" s="37">
        <f t="shared" si="474"/>
        <v>5</v>
      </c>
      <c r="BN282" s="23">
        <v>0</v>
      </c>
      <c r="BO282" s="23">
        <v>525</v>
      </c>
      <c r="BP282" s="23">
        <v>36</v>
      </c>
      <c r="BQ282" s="23">
        <v>2130</v>
      </c>
      <c r="BR282" s="23">
        <v>1391</v>
      </c>
      <c r="BS282" s="37">
        <f t="shared" si="437"/>
        <v>0</v>
      </c>
      <c r="BT282" s="37">
        <f t="shared" si="475"/>
        <v>2</v>
      </c>
      <c r="BU282" s="10" t="s">
        <v>385</v>
      </c>
      <c r="BV282" s="50" t="str">
        <f t="shared" si="446"/>
        <v>0</v>
      </c>
      <c r="BW282" s="10" t="s">
        <v>384</v>
      </c>
      <c r="BX282" s="50" t="str">
        <f t="shared" ref="BX282:BX308" si="478">IF(BW282="Осуществляется",SUBSTITUTE(BW282,"Осуществляется",1),SUBSTITUTE(BW282,"Не осуществляется",0))</f>
        <v>1</v>
      </c>
      <c r="BY282" s="10" t="s">
        <v>385</v>
      </c>
      <c r="BZ282" s="50" t="str">
        <f t="shared" si="440"/>
        <v>0</v>
      </c>
      <c r="CA282" s="10" t="s">
        <v>385</v>
      </c>
      <c r="CB282" s="50" t="str">
        <f t="shared" si="441"/>
        <v>0</v>
      </c>
      <c r="CC282" s="10" t="s">
        <v>385</v>
      </c>
      <c r="CD282" s="50" t="str">
        <f t="shared" si="477"/>
        <v>0</v>
      </c>
      <c r="CE282" s="10" t="s">
        <v>422</v>
      </c>
      <c r="CF282" s="50" t="str">
        <f t="shared" si="445"/>
        <v>1</v>
      </c>
      <c r="CG282" s="18">
        <f t="shared" si="444"/>
        <v>41</v>
      </c>
    </row>
    <row r="283" spans="1:86" s="45" customFormat="1" ht="34.15" customHeight="1" x14ac:dyDescent="0.2">
      <c r="A283" s="34">
        <v>282</v>
      </c>
      <c r="B283" s="43" t="s">
        <v>208</v>
      </c>
      <c r="C283" s="23">
        <v>813</v>
      </c>
      <c r="D283" s="23">
        <v>0</v>
      </c>
      <c r="E283" s="23">
        <v>839</v>
      </c>
      <c r="F283" s="23">
        <v>0</v>
      </c>
      <c r="G283" s="37">
        <f>ROUND((C283-D283)/(E283-F283)*100,0)</f>
        <v>97</v>
      </c>
      <c r="H283" s="37">
        <f>IF(G283&lt;51,0,IF(G283&lt;61,1,IF(G283&lt;71,2,IF(G283&lt;81,3,IF(G283&lt;90,4,5)))))</f>
        <v>5</v>
      </c>
      <c r="I283" s="9" t="s">
        <v>378</v>
      </c>
      <c r="J283" s="50" t="str">
        <f>IF(I283="Да",SUBSTITUTE(I283,"Да",1),SUBSTITUTE(I283,"Нет",0))</f>
        <v>1</v>
      </c>
      <c r="K283" s="23">
        <v>156</v>
      </c>
      <c r="L283" s="23">
        <v>140</v>
      </c>
      <c r="M283" s="37">
        <f>ROUND(ABS(L283-K283)/K283*100,0)</f>
        <v>10</v>
      </c>
      <c r="N283" s="37">
        <f>IF(M283&gt;30,0,IF(M283&gt;25,1,IF(M283&gt;20,2,IF(M283&gt;15,3,IF(M283&gt;10,4,5)))))</f>
        <v>5</v>
      </c>
      <c r="O283" s="8">
        <v>731</v>
      </c>
      <c r="P283" s="8">
        <v>622</v>
      </c>
      <c r="Q283" s="39">
        <f>ROUND(ABS(O283-P283)/P283*100,0)</f>
        <v>18</v>
      </c>
      <c r="R283" s="37">
        <f>IF(Q283&gt;30,0,IF(Q283&gt;25,1,IF(Q283&gt;20,2,IF(Q283&gt;15,3,IF(Q283&gt;10,4,5)))))</f>
        <v>3</v>
      </c>
      <c r="S283" s="8">
        <v>0</v>
      </c>
      <c r="T283" s="37">
        <f>IF(S283&gt;0,0,1)</f>
        <v>1</v>
      </c>
      <c r="U283" s="8" t="s">
        <v>380</v>
      </c>
      <c r="V283" s="37" t="str">
        <f>IF(U283="Имеется",SUBSTITUTE(U283,"Имеется",1),SUBSTITUTE(U283,"Не имеется",0))</f>
        <v>1</v>
      </c>
      <c r="W283" s="8">
        <v>486</v>
      </c>
      <c r="X283" s="8">
        <v>661</v>
      </c>
      <c r="Y283" s="37">
        <f>ROUND(W283/X283*100,0)</f>
        <v>74</v>
      </c>
      <c r="Z283" s="37">
        <f>IF(Y283&gt;50,0,IF(Y283&gt;20,1,IF(Y283&gt;5,2,3)))</f>
        <v>0</v>
      </c>
      <c r="AA283" s="8">
        <v>0</v>
      </c>
      <c r="AB283" s="8">
        <v>650</v>
      </c>
      <c r="AC283" s="38">
        <f>ROUND(AA283/AB283*100,1)</f>
        <v>0</v>
      </c>
      <c r="AD283" s="37">
        <f>IF(AC283=0,2,IF(AC283&gt;0.1,0,1))</f>
        <v>2</v>
      </c>
      <c r="AE283" s="23">
        <v>0</v>
      </c>
      <c r="AF283" s="37">
        <f>IF(AE283=0,1,0)</f>
        <v>1</v>
      </c>
      <c r="AG283" s="8">
        <v>125</v>
      </c>
      <c r="AH283" s="8">
        <v>622</v>
      </c>
      <c r="AI283" s="8">
        <v>139.9</v>
      </c>
      <c r="AJ283" s="8">
        <v>156</v>
      </c>
      <c r="AK283" s="41">
        <f>ROUND(IF(AG283&lt;AH283,0,IF((AG283-AH283)&lt;(AI283-AJ283),0,((AG283-AH283)-(AI283-AJ283))/AG283*100)),0)</f>
        <v>0</v>
      </c>
      <c r="AL283" s="41">
        <f>IF(AK283&gt;5,0,IF(AK283&gt;3,1,IF(AK283&gt;0,2,3)))</f>
        <v>3</v>
      </c>
      <c r="AM283" s="10" t="s">
        <v>378</v>
      </c>
      <c r="AN283" s="37" t="str">
        <f>IF(AM283="Да",SUBSTITUTE(AM283,"Да",1),SUBSTITUTE(AM283,"Нет",0))</f>
        <v>1</v>
      </c>
      <c r="AO283" s="10" t="s">
        <v>380</v>
      </c>
      <c r="AP283" s="37" t="str">
        <f>IF(AO283="Имеется",SUBSTITUTE(AO283,"Имеется",1),IF(AO283="Нет учреждений, которым доводится мун. задание",SUBSTITUTE(AO283,"Нет учреждений, которым доводится мун. задание",1),SUBSTITUTE(AO283,"Не имеется",0)))</f>
        <v>1</v>
      </c>
      <c r="AQ283" s="23">
        <v>151</v>
      </c>
      <c r="AR283" s="23">
        <v>153</v>
      </c>
      <c r="AS283" s="23">
        <v>154</v>
      </c>
      <c r="AT283" s="23">
        <v>153</v>
      </c>
      <c r="AU283" s="40">
        <f>ROUND(ABS(AT283/((AQ283+AR283+AS283)/3)-1)*100,0)</f>
        <v>0</v>
      </c>
      <c r="AV283" s="37">
        <f>IF(AU283&gt;50,0,IF(AU283&gt;40,1,IF(AU283&gt;30,2,IF(AU283&gt;20,3,IF(AU283&gt;10,4,5)))))</f>
        <v>5</v>
      </c>
      <c r="AW283" s="10" t="s">
        <v>381</v>
      </c>
      <c r="AX283" s="37" t="str">
        <f>IF(AW283="Не имеется",SUBSTITUTE(AW283,"Не имеется",1),SUBSTITUTE(AW283,"Имеется",0))</f>
        <v>1</v>
      </c>
      <c r="AY283" s="8">
        <v>666</v>
      </c>
      <c r="AZ283" s="8">
        <v>0</v>
      </c>
      <c r="BA283" s="8">
        <v>650</v>
      </c>
      <c r="BB283" s="37">
        <f>ROUND((AY283+AZ283)/BA283*100,0)</f>
        <v>102</v>
      </c>
      <c r="BC283" s="37">
        <f>IF(BB283&lt;90,0,IF(BB283&lt;95,1,IF(BB283&lt;100,2,3)))</f>
        <v>3</v>
      </c>
      <c r="BD283" s="7" t="s">
        <v>381</v>
      </c>
      <c r="BE283" s="37" t="str">
        <f>IF(BD283="Не имеется",SUBSTITUTE(BD283,"Не имеется",1),SUBSTITUTE(BD283,"Имеется",0))</f>
        <v>1</v>
      </c>
      <c r="BF283" s="8">
        <v>0</v>
      </c>
      <c r="BG283" s="8">
        <v>140</v>
      </c>
      <c r="BH283" s="37">
        <f>ROUND(BF283/BG283*100,0)</f>
        <v>0</v>
      </c>
      <c r="BI283" s="37">
        <f>IF(BH283&gt;50,0,IF(BH283&gt;40,1,IF(BH283&gt;30,2,IF(BH283&gt;20,3,IF(BH283&gt;10,4,5)))))</f>
        <v>5</v>
      </c>
      <c r="BJ283" s="23">
        <v>0</v>
      </c>
      <c r="BK283" s="23">
        <v>645</v>
      </c>
      <c r="BL283" s="1">
        <f>ROUND(BJ283/BK283*100,0)</f>
        <v>0</v>
      </c>
      <c r="BM283" s="37">
        <f>IF(BL283&gt;15,0,IF(BL283&gt;12,1,IF(BL283&gt;9,2,IF(BL283&gt;6,3,IF(BL283&gt;3,4,5)))))</f>
        <v>5</v>
      </c>
      <c r="BN283" s="23">
        <v>0</v>
      </c>
      <c r="BO283" s="23">
        <v>59</v>
      </c>
      <c r="BP283" s="23">
        <v>53</v>
      </c>
      <c r="BQ283" s="23">
        <v>81</v>
      </c>
      <c r="BR283" s="23">
        <v>433</v>
      </c>
      <c r="BS283" s="37">
        <f t="shared" si="437"/>
        <v>0</v>
      </c>
      <c r="BT283" s="37">
        <f>IF(BS283&gt;5,0,IF(BS283&gt;0,1,2))</f>
        <v>2</v>
      </c>
      <c r="BU283" s="10" t="s">
        <v>385</v>
      </c>
      <c r="BV283" s="50" t="str">
        <f>IF(BU283="Осуществляется",SUBSTITUTE(BU283,"Осуществляется",1),SUBSTITUTE(BU283,"Не осуществляется",0))</f>
        <v>0</v>
      </c>
      <c r="BW283" s="10" t="s">
        <v>384</v>
      </c>
      <c r="BX283" s="50" t="str">
        <f>IF(BW283="Осуществляется",SUBSTITUTE(BW283,"Осуществляется",1),SUBSTITUTE(BW283,"Не осуществляется",0))</f>
        <v>1</v>
      </c>
      <c r="BY283" s="10" t="s">
        <v>385</v>
      </c>
      <c r="BZ283" s="50" t="str">
        <f>IF(BY283="Осуществляется",SUBSTITUTE(BY283,"Осуществляется",1),SUBSTITUTE(BY283,"Не осуществляется",0))</f>
        <v>0</v>
      </c>
      <c r="CA283" s="10" t="s">
        <v>385</v>
      </c>
      <c r="CB283" s="50" t="str">
        <f>IF(CA283="Осуществляется",SUBSTITUTE(CA283,"Осуществляется",1),SUBSTITUTE(CA283,"Не осуществляется",0))</f>
        <v>0</v>
      </c>
      <c r="CC283" s="10" t="s">
        <v>385</v>
      </c>
      <c r="CD283" s="50" t="str">
        <f>IF(CC283="Осуществляется",SUBSTITUTE(CC283,"Осуществляется",1),SUBSTITUTE(CC283,"Не осуществляется",0))</f>
        <v>0</v>
      </c>
      <c r="CE283" s="10" t="s">
        <v>422</v>
      </c>
      <c r="CF283" s="50" t="str">
        <f t="shared" si="445"/>
        <v>1</v>
      </c>
      <c r="CG283" s="18">
        <f t="shared" si="444"/>
        <v>48</v>
      </c>
    </row>
    <row r="284" spans="1:86" s="45" customFormat="1" ht="34.15" customHeight="1" x14ac:dyDescent="0.2">
      <c r="A284" s="34">
        <v>283</v>
      </c>
      <c r="B284" s="43" t="s">
        <v>209</v>
      </c>
      <c r="C284" s="23">
        <v>1025</v>
      </c>
      <c r="D284" s="23">
        <v>0</v>
      </c>
      <c r="E284" s="23">
        <v>1051</v>
      </c>
      <c r="F284" s="23">
        <v>0</v>
      </c>
      <c r="G284" s="37">
        <f>ROUND((C284-D284)/(E284-F284)*100,0)</f>
        <v>98</v>
      </c>
      <c r="H284" s="37">
        <f>IF(G284&lt;51,0,IF(G284&lt;61,1,IF(G284&lt;71,2,IF(G284&lt;81,3,IF(G284&lt;90,4,5)))))</f>
        <v>5</v>
      </c>
      <c r="I284" s="9" t="s">
        <v>378</v>
      </c>
      <c r="J284" s="50" t="str">
        <f>IF(I284="Да",SUBSTITUTE(I284,"Да",1),SUBSTITUTE(I284,"Нет",0))</f>
        <v>1</v>
      </c>
      <c r="K284" s="23">
        <v>150</v>
      </c>
      <c r="L284" s="23">
        <v>150</v>
      </c>
      <c r="M284" s="37">
        <f>ROUND(ABS(L284-K284)/K284*100,0)</f>
        <v>0</v>
      </c>
      <c r="N284" s="37">
        <f>IF(M284&gt;30,0,IF(M284&gt;25,1,IF(M284&gt;20,2,IF(M284&gt;15,3,IF(M284&gt;10,4,5)))))</f>
        <v>5</v>
      </c>
      <c r="O284" s="8">
        <v>880</v>
      </c>
      <c r="P284" s="8">
        <v>764</v>
      </c>
      <c r="Q284" s="39">
        <f>ROUND(ABS(O284-P284)/P284*100,0)</f>
        <v>15</v>
      </c>
      <c r="R284" s="37">
        <f>IF(Q284&gt;30,0,IF(Q284&gt;25,1,IF(Q284&gt;20,2,IF(Q284&gt;15,3,IF(Q284&gt;10,4,5)))))</f>
        <v>4</v>
      </c>
      <c r="S284" s="8">
        <v>0</v>
      </c>
      <c r="T284" s="37">
        <f>IF(S284&gt;0,0,1)</f>
        <v>1</v>
      </c>
      <c r="U284" s="8" t="s">
        <v>380</v>
      </c>
      <c r="V284" s="37" t="str">
        <f>IF(U284="Имеется",SUBSTITUTE(U284,"Имеется",1),SUBSTITUTE(U284,"Не имеется",0))</f>
        <v>1</v>
      </c>
      <c r="W284" s="8">
        <v>660</v>
      </c>
      <c r="X284" s="8">
        <v>1242</v>
      </c>
      <c r="Y284" s="37">
        <f>ROUND(W284/X284*100,0)</f>
        <v>53</v>
      </c>
      <c r="Z284" s="37">
        <f>IF(Y284&gt;50,0,IF(Y284&gt;20,1,IF(Y284&gt;5,2,3)))</f>
        <v>0</v>
      </c>
      <c r="AA284" s="8">
        <v>0</v>
      </c>
      <c r="AB284" s="8">
        <v>1242</v>
      </c>
      <c r="AC284" s="38">
        <f>ROUND(AA284/AB284*100,1)</f>
        <v>0</v>
      </c>
      <c r="AD284" s="37">
        <f>IF(AC284=0,2,IF(AC284&gt;0.1,0,1))</f>
        <v>2</v>
      </c>
      <c r="AE284" s="23">
        <v>0</v>
      </c>
      <c r="AF284" s="37">
        <f>IF(AE284=0,1,0)</f>
        <v>1</v>
      </c>
      <c r="AG284" s="8">
        <v>145</v>
      </c>
      <c r="AH284" s="8">
        <v>764</v>
      </c>
      <c r="AI284" s="8">
        <v>150</v>
      </c>
      <c r="AJ284" s="8">
        <v>150</v>
      </c>
      <c r="AK284" s="41">
        <f>ROUND(IF(AG284&lt;AH284,0,IF((AG284-AH284)&lt;(AI284-AJ284),0,((AG284-AH284)-(AI284-AJ284))/AG284*100)),0)</f>
        <v>0</v>
      </c>
      <c r="AL284" s="41">
        <f>IF(AK284&gt;5,0,IF(AK284&gt;3,1,IF(AK284&gt;0,2,3)))</f>
        <v>3</v>
      </c>
      <c r="AM284" s="10" t="s">
        <v>378</v>
      </c>
      <c r="AN284" s="37" t="str">
        <f>IF(AM284="Да",SUBSTITUTE(AM284,"Да",1),SUBSTITUTE(AM284,"Нет",0))</f>
        <v>1</v>
      </c>
      <c r="AO284" s="10" t="s">
        <v>380</v>
      </c>
      <c r="AP284" s="37" t="str">
        <f>IF(AO284="Имеется",SUBSTITUTE(AO284,"Имеется",1),IF(AO284="Нет учреждений, которым доводится мун. задание",SUBSTITUTE(AO284,"Нет учреждений, которым доводится мун. задание",1),SUBSTITUTE(AO284,"Не имеется",0)))</f>
        <v>1</v>
      </c>
      <c r="AQ284" s="23">
        <v>300</v>
      </c>
      <c r="AR284" s="23">
        <v>295</v>
      </c>
      <c r="AS284" s="23">
        <v>305</v>
      </c>
      <c r="AT284" s="23">
        <v>298</v>
      </c>
      <c r="AU284" s="40">
        <f>ROUND(ABS(AT284/((AQ284+AR284+AS284)/3)-1)*100,0)</f>
        <v>1</v>
      </c>
      <c r="AV284" s="37">
        <f>IF(AU284&gt;50,0,IF(AU284&gt;40,1,IF(AU284&gt;30,2,IF(AU284&gt;20,3,IF(AU284&gt;10,4,5)))))</f>
        <v>5</v>
      </c>
      <c r="AW284" s="10" t="s">
        <v>381</v>
      </c>
      <c r="AX284" s="37" t="str">
        <f>IF(AW284="Не имеется",SUBSTITUTE(AW284,"Не имеется",1),SUBSTITUTE(AW284,"Имеется",0))</f>
        <v>1</v>
      </c>
      <c r="AY284" s="8">
        <v>1247</v>
      </c>
      <c r="AZ284" s="8">
        <v>0</v>
      </c>
      <c r="BA284" s="8">
        <v>1242</v>
      </c>
      <c r="BB284" s="37">
        <f>ROUND((AY284+AZ284)/BA284*100,0)</f>
        <v>100</v>
      </c>
      <c r="BC284" s="37">
        <f>IF(BB284&lt;90,0,IF(BB284&lt;95,1,IF(BB284&lt;100,2,3)))</f>
        <v>3</v>
      </c>
      <c r="BD284" s="7" t="s">
        <v>381</v>
      </c>
      <c r="BE284" s="37" t="str">
        <f>IF(BD284="Не имеется",SUBSTITUTE(BD284,"Не имеется",1),SUBSTITUTE(BD284,"Имеется",0))</f>
        <v>1</v>
      </c>
      <c r="BF284" s="8">
        <v>0</v>
      </c>
      <c r="BG284" s="8">
        <v>150</v>
      </c>
      <c r="BH284" s="37">
        <f>ROUND(BF284/BG284*100,0)</f>
        <v>0</v>
      </c>
      <c r="BI284" s="37">
        <f>IF(BH284&gt;50,0,IF(BH284&gt;40,1,IF(BH284&gt;30,2,IF(BH284&gt;20,3,IF(BH284&gt;10,4,5)))))</f>
        <v>5</v>
      </c>
      <c r="BJ284" s="23">
        <v>0</v>
      </c>
      <c r="BK284" s="23">
        <v>1237</v>
      </c>
      <c r="BL284" s="1">
        <f>ROUND(BJ284/BK284*100,0)</f>
        <v>0</v>
      </c>
      <c r="BM284" s="37">
        <f>IF(BL284&gt;15,0,IF(BL284&gt;12,1,IF(BL284&gt;9,2,IF(BL284&gt;6,3,IF(BL284&gt;3,4,5)))))</f>
        <v>5</v>
      </c>
      <c r="BN284" s="23">
        <v>0</v>
      </c>
      <c r="BO284" s="23">
        <v>38</v>
      </c>
      <c r="BP284" s="23">
        <v>167</v>
      </c>
      <c r="BQ284" s="23">
        <v>112</v>
      </c>
      <c r="BR284" s="23">
        <v>493</v>
      </c>
      <c r="BS284" s="37">
        <f t="shared" si="437"/>
        <v>0</v>
      </c>
      <c r="BT284" s="37">
        <f>IF(BS284&gt;5,0,IF(BS284&gt;0,1,2))</f>
        <v>2</v>
      </c>
      <c r="BU284" s="10" t="s">
        <v>385</v>
      </c>
      <c r="BV284" s="50" t="str">
        <f>IF(BU284="Осуществляется",SUBSTITUTE(BU284,"Осуществляется",1),SUBSTITUTE(BU284,"Не осуществляется",0))</f>
        <v>0</v>
      </c>
      <c r="BW284" s="10" t="s">
        <v>384</v>
      </c>
      <c r="BX284" s="50" t="str">
        <f>IF(BW284="Осуществляется",SUBSTITUTE(BW284,"Осуществляется",1),SUBSTITUTE(BW284,"Не осуществляется",0))</f>
        <v>1</v>
      </c>
      <c r="BY284" s="10" t="s">
        <v>385</v>
      </c>
      <c r="BZ284" s="50" t="str">
        <f>IF(BY284="Осуществляется",SUBSTITUTE(BY284,"Осуществляется",1),SUBSTITUTE(BY284,"Не осуществляется",0))</f>
        <v>0</v>
      </c>
      <c r="CA284" s="10" t="s">
        <v>385</v>
      </c>
      <c r="CB284" s="50" t="str">
        <f>IF(CA284="Осуществляется",SUBSTITUTE(CA284,"Осуществляется",1),SUBSTITUTE(CA284,"Не осуществляется",0))</f>
        <v>0</v>
      </c>
      <c r="CC284" s="10" t="s">
        <v>385</v>
      </c>
      <c r="CD284" s="50" t="str">
        <f>IF(CC284="Осуществляется",SUBSTITUTE(CC284,"Осуществляется",1),SUBSTITUTE(CC284,"Не осуществляется",0))</f>
        <v>0</v>
      </c>
      <c r="CE284" s="10" t="s">
        <v>422</v>
      </c>
      <c r="CF284" s="50" t="str">
        <f t="shared" si="445"/>
        <v>1</v>
      </c>
      <c r="CG284" s="18">
        <f t="shared" si="444"/>
        <v>49</v>
      </c>
    </row>
    <row r="285" spans="1:86" s="45" customFormat="1" ht="34.15" customHeight="1" x14ac:dyDescent="0.2">
      <c r="A285" s="34">
        <v>275</v>
      </c>
      <c r="B285" s="43" t="s">
        <v>210</v>
      </c>
      <c r="C285" s="23">
        <v>1271</v>
      </c>
      <c r="D285" s="23">
        <v>0</v>
      </c>
      <c r="E285" s="23">
        <v>1297</v>
      </c>
      <c r="F285" s="23">
        <v>0</v>
      </c>
      <c r="G285" s="37">
        <f t="shared" si="448"/>
        <v>98</v>
      </c>
      <c r="H285" s="37">
        <f t="shared" si="449"/>
        <v>5</v>
      </c>
      <c r="I285" s="9" t="s">
        <v>378</v>
      </c>
      <c r="J285" s="50" t="str">
        <f t="shared" si="450"/>
        <v>1</v>
      </c>
      <c r="K285" s="23">
        <v>281</v>
      </c>
      <c r="L285" s="23">
        <v>250</v>
      </c>
      <c r="M285" s="37">
        <f t="shared" si="451"/>
        <v>11</v>
      </c>
      <c r="N285" s="37">
        <f t="shared" si="452"/>
        <v>4</v>
      </c>
      <c r="O285" s="8">
        <v>957</v>
      </c>
      <c r="P285" s="8">
        <v>852</v>
      </c>
      <c r="Q285" s="39">
        <f t="shared" si="453"/>
        <v>12</v>
      </c>
      <c r="R285" s="37">
        <f t="shared" si="454"/>
        <v>4</v>
      </c>
      <c r="S285" s="8">
        <v>0</v>
      </c>
      <c r="T285" s="37">
        <f t="shared" si="455"/>
        <v>1</v>
      </c>
      <c r="U285" s="8" t="s">
        <v>380</v>
      </c>
      <c r="V285" s="37" t="str">
        <f t="shared" si="456"/>
        <v>1</v>
      </c>
      <c r="W285" s="8">
        <v>813</v>
      </c>
      <c r="X285" s="8">
        <v>1111</v>
      </c>
      <c r="Y285" s="37">
        <f t="shared" si="457"/>
        <v>73</v>
      </c>
      <c r="Z285" s="37">
        <f t="shared" si="458"/>
        <v>0</v>
      </c>
      <c r="AA285" s="8">
        <v>0</v>
      </c>
      <c r="AB285" s="8">
        <v>1089</v>
      </c>
      <c r="AC285" s="38">
        <f t="shared" si="459"/>
        <v>0</v>
      </c>
      <c r="AD285" s="37">
        <f t="shared" si="460"/>
        <v>2</v>
      </c>
      <c r="AE285" s="23">
        <v>0</v>
      </c>
      <c r="AF285" s="37">
        <f t="shared" si="461"/>
        <v>1</v>
      </c>
      <c r="AG285" s="8">
        <v>224</v>
      </c>
      <c r="AH285" s="8">
        <v>848</v>
      </c>
      <c r="AI285" s="8">
        <v>250.2</v>
      </c>
      <c r="AJ285" s="8">
        <v>281</v>
      </c>
      <c r="AK285" s="41">
        <f t="shared" si="424"/>
        <v>0</v>
      </c>
      <c r="AL285" s="41">
        <f t="shared" si="462"/>
        <v>3</v>
      </c>
      <c r="AM285" s="10" t="s">
        <v>383</v>
      </c>
      <c r="AN285" s="37" t="str">
        <f t="shared" si="463"/>
        <v>0</v>
      </c>
      <c r="AO285" s="10" t="s">
        <v>380</v>
      </c>
      <c r="AP285" s="37" t="str">
        <f t="shared" si="464"/>
        <v>1</v>
      </c>
      <c r="AQ285" s="23">
        <v>259</v>
      </c>
      <c r="AR285" s="23">
        <v>260</v>
      </c>
      <c r="AS285" s="23">
        <v>259</v>
      </c>
      <c r="AT285" s="23">
        <v>259</v>
      </c>
      <c r="AU285" s="40">
        <f t="shared" si="465"/>
        <v>0</v>
      </c>
      <c r="AV285" s="37">
        <f t="shared" si="466"/>
        <v>5</v>
      </c>
      <c r="AW285" s="10" t="s">
        <v>381</v>
      </c>
      <c r="AX285" s="37" t="str">
        <f t="shared" si="467"/>
        <v>1</v>
      </c>
      <c r="AY285" s="8">
        <v>1116</v>
      </c>
      <c r="AZ285" s="8">
        <v>0</v>
      </c>
      <c r="BA285" s="8">
        <v>1089</v>
      </c>
      <c r="BB285" s="37">
        <f t="shared" si="468"/>
        <v>102</v>
      </c>
      <c r="BC285" s="37">
        <f t="shared" si="469"/>
        <v>3</v>
      </c>
      <c r="BD285" s="7" t="s">
        <v>381</v>
      </c>
      <c r="BE285" s="37" t="str">
        <f t="shared" si="470"/>
        <v>1</v>
      </c>
      <c r="BF285" s="8">
        <v>0</v>
      </c>
      <c r="BG285" s="8">
        <v>250</v>
      </c>
      <c r="BH285" s="37">
        <f t="shared" si="471"/>
        <v>0</v>
      </c>
      <c r="BI285" s="37">
        <f t="shared" si="472"/>
        <v>5</v>
      </c>
      <c r="BJ285" s="23">
        <v>0</v>
      </c>
      <c r="BK285" s="23">
        <v>1084</v>
      </c>
      <c r="BL285" s="1">
        <f t="shared" si="473"/>
        <v>0</v>
      </c>
      <c r="BM285" s="37">
        <f t="shared" si="474"/>
        <v>5</v>
      </c>
      <c r="BN285" s="23">
        <v>0</v>
      </c>
      <c r="BO285" s="23">
        <v>-28</v>
      </c>
      <c r="BP285" s="23">
        <v>56</v>
      </c>
      <c r="BQ285" s="23">
        <v>278</v>
      </c>
      <c r="BR285" s="23">
        <v>757</v>
      </c>
      <c r="BS285" s="37">
        <f t="shared" si="437"/>
        <v>0</v>
      </c>
      <c r="BT285" s="37">
        <f t="shared" si="475"/>
        <v>2</v>
      </c>
      <c r="BU285" s="10" t="s">
        <v>385</v>
      </c>
      <c r="BV285" s="50" t="str">
        <f t="shared" si="446"/>
        <v>0</v>
      </c>
      <c r="BW285" s="10" t="s">
        <v>384</v>
      </c>
      <c r="BX285" s="50" t="str">
        <f t="shared" si="478"/>
        <v>1</v>
      </c>
      <c r="BY285" s="10" t="s">
        <v>385</v>
      </c>
      <c r="BZ285" s="50" t="str">
        <f t="shared" si="440"/>
        <v>0</v>
      </c>
      <c r="CA285" s="10" t="s">
        <v>385</v>
      </c>
      <c r="CB285" s="50" t="str">
        <f t="shared" si="441"/>
        <v>0</v>
      </c>
      <c r="CC285" s="10" t="s">
        <v>385</v>
      </c>
      <c r="CD285" s="50" t="str">
        <f t="shared" si="477"/>
        <v>0</v>
      </c>
      <c r="CE285" s="10" t="s">
        <v>422</v>
      </c>
      <c r="CF285" s="50" t="str">
        <f t="shared" si="445"/>
        <v>1</v>
      </c>
      <c r="CG285" s="18">
        <f t="shared" si="444"/>
        <v>47</v>
      </c>
    </row>
    <row r="286" spans="1:86" s="45" customFormat="1" ht="34.15" customHeight="1" x14ac:dyDescent="0.2">
      <c r="A286" s="34">
        <v>284</v>
      </c>
      <c r="B286" s="43" t="s">
        <v>211</v>
      </c>
      <c r="C286" s="23">
        <v>1232</v>
      </c>
      <c r="D286" s="23">
        <v>0</v>
      </c>
      <c r="E286" s="23">
        <v>1278</v>
      </c>
      <c r="F286" s="23">
        <v>0</v>
      </c>
      <c r="G286" s="37">
        <f>ROUND((C286-D286)/(E286-F286)*100,0)</f>
        <v>96</v>
      </c>
      <c r="H286" s="37">
        <f>IF(G286&lt;51,0,IF(G286&lt;61,1,IF(G286&lt;71,2,IF(G286&lt;81,3,IF(G286&lt;90,4,5)))))</f>
        <v>5</v>
      </c>
      <c r="I286" s="9" t="s">
        <v>378</v>
      </c>
      <c r="J286" s="50" t="str">
        <f>IF(I286="Да",SUBSTITUTE(I286,"Да",1),SUBSTITUTE(I286,"Нет",0))</f>
        <v>1</v>
      </c>
      <c r="K286" s="23">
        <v>381</v>
      </c>
      <c r="L286" s="23">
        <v>479</v>
      </c>
      <c r="M286" s="37">
        <f>ROUND(ABS(L286-K286)/K286*100,0)</f>
        <v>26</v>
      </c>
      <c r="N286" s="37">
        <f>IF(M286&gt;30,0,IF(M286&gt;25,1,IF(M286&gt;20,2,IF(M286&gt;15,3,IF(M286&gt;10,4,5)))))</f>
        <v>1</v>
      </c>
      <c r="O286" s="8">
        <v>897</v>
      </c>
      <c r="P286" s="8">
        <v>790</v>
      </c>
      <c r="Q286" s="39">
        <f>ROUND(ABS(O286-P286)/P286*100,0)</f>
        <v>14</v>
      </c>
      <c r="R286" s="37">
        <f>IF(Q286&gt;30,0,IF(Q286&gt;25,1,IF(Q286&gt;20,2,IF(Q286&gt;15,3,IF(Q286&gt;10,4,5)))))</f>
        <v>4</v>
      </c>
      <c r="S286" s="8">
        <v>0</v>
      </c>
      <c r="T286" s="37">
        <f>IF(S286&gt;0,0,1)</f>
        <v>1</v>
      </c>
      <c r="U286" s="8" t="s">
        <v>380</v>
      </c>
      <c r="V286" s="37" t="str">
        <f>IF(U286="Имеется",SUBSTITUTE(U286,"Имеется",1),SUBSTITUTE(U286,"Не имеется",0))</f>
        <v>1</v>
      </c>
      <c r="W286" s="8">
        <v>629</v>
      </c>
      <c r="X286" s="8">
        <v>1523</v>
      </c>
      <c r="Y286" s="37">
        <f>ROUND(W286/X286*100,0)</f>
        <v>41</v>
      </c>
      <c r="Z286" s="37">
        <f>IF(Y286&gt;50,0,IF(Y286&gt;20,1,IF(Y286&gt;5,2,3)))</f>
        <v>1</v>
      </c>
      <c r="AA286" s="8">
        <v>0</v>
      </c>
      <c r="AB286" s="8">
        <v>1413</v>
      </c>
      <c r="AC286" s="38">
        <f>ROUND(AA286/AB286*100,1)</f>
        <v>0</v>
      </c>
      <c r="AD286" s="37">
        <f>IF(AC286=0,2,IF(AC286&gt;0.1,0,1))</f>
        <v>2</v>
      </c>
      <c r="AE286" s="23">
        <v>0</v>
      </c>
      <c r="AF286" s="37">
        <f>IF(AE286=0,1,0)</f>
        <v>1</v>
      </c>
      <c r="AG286" s="8">
        <v>360</v>
      </c>
      <c r="AH286" s="8">
        <v>791</v>
      </c>
      <c r="AI286" s="8">
        <v>479.2</v>
      </c>
      <c r="AJ286" s="8">
        <v>381</v>
      </c>
      <c r="AK286" s="41">
        <f>ROUND(IF(AG286&lt;AH286,0,IF((AG286-AH286)&lt;(AI286-AJ286),0,((AG286-AH286)-(AI286-AJ286))/AG286*100)),0)</f>
        <v>0</v>
      </c>
      <c r="AL286" s="41">
        <f>IF(AK286&gt;5,0,IF(AK286&gt;3,1,IF(AK286&gt;0,2,3)))</f>
        <v>3</v>
      </c>
      <c r="AM286" s="10" t="s">
        <v>383</v>
      </c>
      <c r="AN286" s="37" t="str">
        <f>IF(AM286="Да",SUBSTITUTE(AM286,"Да",1),SUBSTITUTE(AM286,"Нет",0))</f>
        <v>0</v>
      </c>
      <c r="AO286" s="10" t="s">
        <v>380</v>
      </c>
      <c r="AP286" s="37" t="str">
        <f>IF(AO286="Имеется",SUBSTITUTE(AO286,"Имеется",1),IF(AO286="Нет учреждений, которым доводится мун. задание",SUBSTITUTE(AO286,"Нет учреждений, которым доводится мун. задание",1),SUBSTITUTE(AO286,"Не имеется",0)))</f>
        <v>1</v>
      </c>
      <c r="AQ286" s="23">
        <v>247</v>
      </c>
      <c r="AR286" s="23">
        <v>247</v>
      </c>
      <c r="AS286" s="23">
        <v>248</v>
      </c>
      <c r="AT286" s="23">
        <v>247</v>
      </c>
      <c r="AU286" s="40">
        <f>ROUND(ABS(AT286/((AQ286+AR286+AS286)/3)-1)*100,0)</f>
        <v>0</v>
      </c>
      <c r="AV286" s="37">
        <f>IF(AU286&gt;50,0,IF(AU286&gt;40,1,IF(AU286&gt;30,2,IF(AU286&gt;20,3,IF(AU286&gt;10,4,5)))))</f>
        <v>5</v>
      </c>
      <c r="AW286" s="10" t="s">
        <v>381</v>
      </c>
      <c r="AX286" s="37" t="str">
        <f>IF(AW286="Не имеется",SUBSTITUTE(AW286,"Не имеется",1),SUBSTITUTE(AW286,"Имеется",0))</f>
        <v>1</v>
      </c>
      <c r="AY286" s="8">
        <v>1528</v>
      </c>
      <c r="AZ286" s="8">
        <v>0</v>
      </c>
      <c r="BA286" s="8">
        <v>1413</v>
      </c>
      <c r="BB286" s="37">
        <f>ROUND((AY286+AZ286)/BA286*100,0)</f>
        <v>108</v>
      </c>
      <c r="BC286" s="37">
        <f>IF(BB286&lt;90,0,IF(BB286&lt;95,1,IF(BB286&lt;100,2,3)))</f>
        <v>3</v>
      </c>
      <c r="BD286" s="7" t="s">
        <v>381</v>
      </c>
      <c r="BE286" s="37" t="str">
        <f>IF(BD286="Не имеется",SUBSTITUTE(BD286,"Не имеется",1),SUBSTITUTE(BD286,"Имеется",0))</f>
        <v>1</v>
      </c>
      <c r="BF286" s="8">
        <v>0</v>
      </c>
      <c r="BG286" s="8">
        <v>479</v>
      </c>
      <c r="BH286" s="37">
        <f>ROUND(BF286/BG286*100,0)</f>
        <v>0</v>
      </c>
      <c r="BI286" s="37">
        <f>IF(BH286&gt;50,0,IF(BH286&gt;40,1,IF(BH286&gt;30,2,IF(BH286&gt;20,3,IF(BH286&gt;10,4,5)))))</f>
        <v>5</v>
      </c>
      <c r="BJ286" s="23">
        <v>0</v>
      </c>
      <c r="BK286" s="23">
        <v>1408</v>
      </c>
      <c r="BL286" s="1">
        <f>ROUND(BJ286/BK286*100,0)</f>
        <v>0</v>
      </c>
      <c r="BM286" s="37">
        <f>IF(BL286&gt;15,0,IF(BL286&gt;12,1,IF(BL286&gt;9,2,IF(BL286&gt;6,3,IF(BL286&gt;3,4,5)))))</f>
        <v>5</v>
      </c>
      <c r="BN286" s="23">
        <v>0</v>
      </c>
      <c r="BO286" s="23">
        <v>75</v>
      </c>
      <c r="BP286" s="23">
        <v>12</v>
      </c>
      <c r="BQ286" s="23">
        <v>404</v>
      </c>
      <c r="BR286" s="23">
        <v>641</v>
      </c>
      <c r="BS286" s="37">
        <f t="shared" si="437"/>
        <v>0</v>
      </c>
      <c r="BT286" s="37">
        <f>IF(BS286&gt;5,0,IF(BS286&gt;0,1,2))</f>
        <v>2</v>
      </c>
      <c r="BU286" s="10" t="s">
        <v>385</v>
      </c>
      <c r="BV286" s="50" t="str">
        <f>IF(BU286="Осуществляется",SUBSTITUTE(BU286,"Осуществляется",1),SUBSTITUTE(BU286,"Не осуществляется",0))</f>
        <v>0</v>
      </c>
      <c r="BW286" s="10" t="s">
        <v>384</v>
      </c>
      <c r="BX286" s="50" t="str">
        <f>IF(BW286="Осуществляется",SUBSTITUTE(BW286,"Осуществляется",1),SUBSTITUTE(BW286,"Не осуществляется",0))</f>
        <v>1</v>
      </c>
      <c r="BY286" s="10" t="s">
        <v>385</v>
      </c>
      <c r="BZ286" s="50" t="str">
        <f>IF(BY286="Осуществляется",SUBSTITUTE(BY286,"Осуществляется",1),SUBSTITUTE(BY286,"Не осуществляется",0))</f>
        <v>0</v>
      </c>
      <c r="CA286" s="10" t="s">
        <v>385</v>
      </c>
      <c r="CB286" s="50" t="str">
        <f>IF(CA286="Осуществляется",SUBSTITUTE(CA286,"Осуществляется",1),SUBSTITUTE(CA286,"Не осуществляется",0))</f>
        <v>0</v>
      </c>
      <c r="CC286" s="10" t="s">
        <v>385</v>
      </c>
      <c r="CD286" s="50" t="str">
        <f>IF(CC286="Осуществляется",SUBSTITUTE(CC286,"Осуществляется",1),SUBSTITUTE(CC286,"Не осуществляется",0))</f>
        <v>0</v>
      </c>
      <c r="CE286" s="10" t="s">
        <v>422</v>
      </c>
      <c r="CF286" s="50" t="str">
        <f t="shared" si="445"/>
        <v>1</v>
      </c>
      <c r="CG286" s="18">
        <f t="shared" si="444"/>
        <v>45</v>
      </c>
    </row>
    <row r="287" spans="1:86" s="45" customFormat="1" ht="34.15" customHeight="1" x14ac:dyDescent="0.2">
      <c r="A287" s="34">
        <v>285</v>
      </c>
      <c r="B287" s="43" t="s">
        <v>212</v>
      </c>
      <c r="C287" s="23">
        <v>1627</v>
      </c>
      <c r="D287" s="23">
        <v>0</v>
      </c>
      <c r="E287" s="23">
        <v>1666</v>
      </c>
      <c r="F287" s="23">
        <v>0</v>
      </c>
      <c r="G287" s="37">
        <f>ROUND((C287-D287)/(E287-F287)*100,0)</f>
        <v>98</v>
      </c>
      <c r="H287" s="37">
        <f>IF(G287&lt;51,0,IF(G287&lt;61,1,IF(G287&lt;71,2,IF(G287&lt;81,3,IF(G287&lt;90,4,5)))))</f>
        <v>5</v>
      </c>
      <c r="I287" s="9" t="s">
        <v>378</v>
      </c>
      <c r="J287" s="50" t="str">
        <f>IF(I287="Да",SUBSTITUTE(I287,"Да",1),SUBSTITUTE(I287,"Нет",0))</f>
        <v>1</v>
      </c>
      <c r="K287" s="23">
        <v>476</v>
      </c>
      <c r="L287" s="23">
        <v>415</v>
      </c>
      <c r="M287" s="37">
        <f>ROUND(ABS(L287-K287)/K287*100,0)</f>
        <v>13</v>
      </c>
      <c r="N287" s="37">
        <f>IF(M287&gt;30,0,IF(M287&gt;25,1,IF(M287&gt;20,2,IF(M287&gt;15,3,IF(M287&gt;10,4,5)))))</f>
        <v>4</v>
      </c>
      <c r="O287" s="8">
        <v>1244</v>
      </c>
      <c r="P287" s="8">
        <v>1027</v>
      </c>
      <c r="Q287" s="39">
        <f>ROUND(ABS(O287-P287)/P287*100,0)</f>
        <v>21</v>
      </c>
      <c r="R287" s="37">
        <f>IF(Q287&gt;30,0,IF(Q287&gt;25,1,IF(Q287&gt;20,2,IF(Q287&gt;15,3,IF(Q287&gt;10,4,5)))))</f>
        <v>2</v>
      </c>
      <c r="S287" s="8">
        <v>0</v>
      </c>
      <c r="T287" s="37">
        <f>IF(S287&gt;0,0,1)</f>
        <v>1</v>
      </c>
      <c r="U287" s="8" t="s">
        <v>380</v>
      </c>
      <c r="V287" s="37" t="str">
        <f>IF(U287="Имеется",SUBSTITUTE(U287,"Имеется",1),SUBSTITUTE(U287,"Не имеется",0))</f>
        <v>1</v>
      </c>
      <c r="W287" s="8">
        <v>869</v>
      </c>
      <c r="X287" s="8">
        <v>3709</v>
      </c>
      <c r="Y287" s="37">
        <f>ROUND(W287/X287*100,0)</f>
        <v>23</v>
      </c>
      <c r="Z287" s="37">
        <f>IF(Y287&gt;50,0,IF(Y287&gt;20,1,IF(Y287&gt;5,2,3)))</f>
        <v>1</v>
      </c>
      <c r="AA287" s="8">
        <v>0</v>
      </c>
      <c r="AB287" s="8">
        <v>3670</v>
      </c>
      <c r="AC287" s="38">
        <f>ROUND(AA287/AB287*100,1)</f>
        <v>0</v>
      </c>
      <c r="AD287" s="37">
        <f>IF(AC287=0,2,IF(AC287&gt;0.1,0,1))</f>
        <v>2</v>
      </c>
      <c r="AE287" s="23">
        <v>0</v>
      </c>
      <c r="AF287" s="37">
        <f>IF(AE287=0,1,0)</f>
        <v>1</v>
      </c>
      <c r="AG287" s="8">
        <v>472</v>
      </c>
      <c r="AH287" s="8">
        <v>1027</v>
      </c>
      <c r="AI287" s="8">
        <v>415.1</v>
      </c>
      <c r="AJ287" s="8">
        <v>476</v>
      </c>
      <c r="AK287" s="41">
        <f>ROUND(IF(AG287&lt;AH287,0,IF((AG287-AH287)&lt;(AI287-AJ287),0,((AG287-AH287)-(AI287-AJ287))/AG287*100)),0)</f>
        <v>0</v>
      </c>
      <c r="AL287" s="41">
        <f>IF(AK287&gt;5,0,IF(AK287&gt;3,1,IF(AK287&gt;0,2,3)))</f>
        <v>3</v>
      </c>
      <c r="AM287" s="10" t="s">
        <v>378</v>
      </c>
      <c r="AN287" s="37" t="str">
        <f>IF(AM287="Да",SUBSTITUTE(AM287,"Да",1),SUBSTITUTE(AM287,"Нет",0))</f>
        <v>1</v>
      </c>
      <c r="AO287" s="10" t="s">
        <v>380</v>
      </c>
      <c r="AP287" s="37" t="str">
        <f>IF(AO287="Имеется",SUBSTITUTE(AO287,"Имеется",1),IF(AO287="Нет учреждений, которым доводится мун. задание",SUBSTITUTE(AO287,"Нет учреждений, которым доводится мун. задание",1),SUBSTITUTE(AO287,"Не имеется",0)))</f>
        <v>1</v>
      </c>
      <c r="AQ287" s="23">
        <v>336</v>
      </c>
      <c r="AR287" s="23">
        <v>334</v>
      </c>
      <c r="AS287" s="23">
        <v>335</v>
      </c>
      <c r="AT287" s="23">
        <v>336</v>
      </c>
      <c r="AU287" s="40">
        <f>ROUND(ABS(AT287/((AQ287+AR287+AS287)/3)-1)*100,0)</f>
        <v>0</v>
      </c>
      <c r="AV287" s="37">
        <f>IF(AU287&gt;50,0,IF(AU287&gt;40,1,IF(AU287&gt;30,2,IF(AU287&gt;20,3,IF(AU287&gt;10,4,5)))))</f>
        <v>5</v>
      </c>
      <c r="AW287" s="10" t="s">
        <v>381</v>
      </c>
      <c r="AX287" s="37" t="str">
        <f>IF(AW287="Не имеется",SUBSTITUTE(AW287,"Не имеется",1),SUBSTITUTE(AW287,"Имеется",0))</f>
        <v>1</v>
      </c>
      <c r="AY287" s="8">
        <v>3714</v>
      </c>
      <c r="AZ287" s="8">
        <v>0</v>
      </c>
      <c r="BA287" s="8">
        <v>3670</v>
      </c>
      <c r="BB287" s="37">
        <f>ROUND((AY287+AZ287)/BA287*100,0)</f>
        <v>101</v>
      </c>
      <c r="BC287" s="37">
        <f>IF(BB287&lt;90,0,IF(BB287&lt;95,1,IF(BB287&lt;100,2,3)))</f>
        <v>3</v>
      </c>
      <c r="BD287" s="7" t="s">
        <v>381</v>
      </c>
      <c r="BE287" s="37" t="str">
        <f>IF(BD287="Не имеется",SUBSTITUTE(BD287,"Не имеется",1),SUBSTITUTE(BD287,"Имеется",0))</f>
        <v>1</v>
      </c>
      <c r="BF287" s="8">
        <v>0</v>
      </c>
      <c r="BG287" s="8">
        <v>415</v>
      </c>
      <c r="BH287" s="37">
        <f>ROUND(BF287/BG287*100,0)</f>
        <v>0</v>
      </c>
      <c r="BI287" s="37">
        <f>IF(BH287&gt;50,0,IF(BH287&gt;40,1,IF(BH287&gt;30,2,IF(BH287&gt;20,3,IF(BH287&gt;10,4,5)))))</f>
        <v>5</v>
      </c>
      <c r="BJ287" s="23">
        <v>0</v>
      </c>
      <c r="BK287" s="23">
        <v>3665</v>
      </c>
      <c r="BL287" s="1">
        <f>ROUND(BJ287/BK287*100,0)</f>
        <v>0</v>
      </c>
      <c r="BM287" s="37">
        <f>IF(BL287&gt;15,0,IF(BL287&gt;12,1,IF(BL287&gt;9,2,IF(BL287&gt;6,3,IF(BL287&gt;3,4,5)))))</f>
        <v>5</v>
      </c>
      <c r="BN287" s="23">
        <v>0</v>
      </c>
      <c r="BO287" s="23">
        <v>0</v>
      </c>
      <c r="BP287" s="23">
        <v>148</v>
      </c>
      <c r="BQ287" s="23">
        <v>413</v>
      </c>
      <c r="BR287" s="23">
        <v>721</v>
      </c>
      <c r="BS287" s="37">
        <f t="shared" si="437"/>
        <v>0</v>
      </c>
      <c r="BT287" s="37">
        <f>IF(BS287&gt;5,0,IF(BS287&gt;0,1,2))</f>
        <v>2</v>
      </c>
      <c r="BU287" s="10" t="s">
        <v>385</v>
      </c>
      <c r="BV287" s="50" t="str">
        <f>IF(BU287="Осуществляется",SUBSTITUTE(BU287,"Осуществляется",1),SUBSTITUTE(BU287,"Не осуществляется",0))</f>
        <v>0</v>
      </c>
      <c r="BW287" s="10" t="s">
        <v>384</v>
      </c>
      <c r="BX287" s="50" t="str">
        <f>IF(BW287="Осуществляется",SUBSTITUTE(BW287,"Осуществляется",1),SUBSTITUTE(BW287,"Не осуществляется",0))</f>
        <v>1</v>
      </c>
      <c r="BY287" s="10" t="s">
        <v>385</v>
      </c>
      <c r="BZ287" s="50" t="str">
        <f>IF(BY287="Осуществляется",SUBSTITUTE(BY287,"Осуществляется",1),SUBSTITUTE(BY287,"Не осуществляется",0))</f>
        <v>0</v>
      </c>
      <c r="CA287" s="10" t="s">
        <v>385</v>
      </c>
      <c r="CB287" s="50" t="str">
        <f>IF(CA287="Осуществляется",SUBSTITUTE(CA287,"Осуществляется",1),SUBSTITUTE(CA287,"Не осуществляется",0))</f>
        <v>0</v>
      </c>
      <c r="CC287" s="10" t="s">
        <v>385</v>
      </c>
      <c r="CD287" s="50" t="str">
        <f>IF(CC287="Осуществляется",SUBSTITUTE(CC287,"Осуществляется",1),SUBSTITUTE(CC287,"Не осуществляется",0))</f>
        <v>0</v>
      </c>
      <c r="CE287" s="10" t="s">
        <v>422</v>
      </c>
      <c r="CF287" s="50" t="str">
        <f t="shared" si="445"/>
        <v>1</v>
      </c>
      <c r="CG287" s="18">
        <f t="shared" si="444"/>
        <v>47</v>
      </c>
    </row>
    <row r="288" spans="1:86" s="45" customFormat="1" ht="34.15" customHeight="1" x14ac:dyDescent="0.2">
      <c r="A288" s="34">
        <v>286</v>
      </c>
      <c r="B288" s="43" t="s">
        <v>213</v>
      </c>
      <c r="C288" s="23">
        <v>2697</v>
      </c>
      <c r="D288" s="23">
        <v>0</v>
      </c>
      <c r="E288" s="23">
        <v>2724</v>
      </c>
      <c r="F288" s="23">
        <v>0</v>
      </c>
      <c r="G288" s="37">
        <f>ROUND((C288-D288)/(E288-F288)*100,0)</f>
        <v>99</v>
      </c>
      <c r="H288" s="37">
        <f>IF(G288&lt;51,0,IF(G288&lt;61,1,IF(G288&lt;71,2,IF(G288&lt;81,3,IF(G288&lt;90,4,5)))))</f>
        <v>5</v>
      </c>
      <c r="I288" s="9" t="s">
        <v>378</v>
      </c>
      <c r="J288" s="50" t="str">
        <f>IF(I288="Да",SUBSTITUTE(I288,"Да",1),SUBSTITUTE(I288,"Нет",0))</f>
        <v>1</v>
      </c>
      <c r="K288" s="23">
        <v>2396</v>
      </c>
      <c r="L288" s="23">
        <v>2099</v>
      </c>
      <c r="M288" s="37">
        <f>ROUND(ABS(L288-K288)/K288*100,0)</f>
        <v>12</v>
      </c>
      <c r="N288" s="37">
        <f>IF(M288&gt;30,0,IF(M288&gt;25,1,IF(M288&gt;20,2,IF(M288&gt;15,3,IF(M288&gt;10,4,5)))))</f>
        <v>4</v>
      </c>
      <c r="O288" s="8">
        <v>2599</v>
      </c>
      <c r="P288" s="8">
        <v>2391</v>
      </c>
      <c r="Q288" s="39">
        <f>ROUND(ABS(O288-P288)/P288*100,0)</f>
        <v>9</v>
      </c>
      <c r="R288" s="37">
        <f>IF(Q288&gt;30,0,IF(Q288&gt;25,1,IF(Q288&gt;20,2,IF(Q288&gt;15,3,IF(Q288&gt;10,4,5)))))</f>
        <v>5</v>
      </c>
      <c r="S288" s="8">
        <v>0</v>
      </c>
      <c r="T288" s="37">
        <f>IF(S288&gt;0,0,1)</f>
        <v>1</v>
      </c>
      <c r="U288" s="8" t="s">
        <v>380</v>
      </c>
      <c r="V288" s="37" t="str">
        <f>IF(U288="Имеется",SUBSTITUTE(U288,"Имеется",1),SUBSTITUTE(U288,"Не имеется",0))</f>
        <v>1</v>
      </c>
      <c r="W288" s="8">
        <v>12</v>
      </c>
      <c r="X288" s="8">
        <v>2147</v>
      </c>
      <c r="Y288" s="37">
        <f>ROUND(W288/X288*100,0)</f>
        <v>1</v>
      </c>
      <c r="Z288" s="37">
        <f>IF(Y288&gt;50,0,IF(Y288&gt;20,1,IF(Y288&gt;5,2,3)))</f>
        <v>3</v>
      </c>
      <c r="AA288" s="8">
        <v>0</v>
      </c>
      <c r="AB288" s="8">
        <v>1066</v>
      </c>
      <c r="AC288" s="38">
        <f>ROUND(AA288/AB288*100,1)</f>
        <v>0</v>
      </c>
      <c r="AD288" s="37">
        <f>IF(AC288=0,2,IF(AC288&gt;0.1,0,1))</f>
        <v>2</v>
      </c>
      <c r="AE288" s="23">
        <v>0</v>
      </c>
      <c r="AF288" s="37">
        <f>IF(AE288=0,1,0)</f>
        <v>1</v>
      </c>
      <c r="AG288" s="8">
        <v>994</v>
      </c>
      <c r="AH288" s="8">
        <v>2388</v>
      </c>
      <c r="AI288" s="8">
        <v>2099.3000000000002</v>
      </c>
      <c r="AJ288" s="8">
        <v>2396</v>
      </c>
      <c r="AK288" s="41">
        <f>ROUND(IF(AG288&lt;AH288,0,IF((AG288-AH288)&lt;(AI288-AJ288),0,((AG288-AH288)-(AI288-AJ288))/AG288*100)),0)</f>
        <v>0</v>
      </c>
      <c r="AL288" s="41">
        <f>IF(AK288&gt;5,0,IF(AK288&gt;3,1,IF(AK288&gt;0,2,3)))</f>
        <v>3</v>
      </c>
      <c r="AM288" s="10" t="s">
        <v>378</v>
      </c>
      <c r="AN288" s="37" t="str">
        <f>IF(AM288="Да",SUBSTITUTE(AM288,"Да",1),SUBSTITUTE(AM288,"Нет",0))</f>
        <v>1</v>
      </c>
      <c r="AO288" s="10" t="s">
        <v>380</v>
      </c>
      <c r="AP288" s="37" t="str">
        <f>IF(AO288="Имеется",SUBSTITUTE(AO288,"Имеется",1),IF(AO288="Нет учреждений, которым доводится мун. задание",SUBSTITUTE(AO288,"Нет учреждений, которым доводится мун. задание",1),SUBSTITUTE(AO288,"Не имеется",0)))</f>
        <v>1</v>
      </c>
      <c r="AQ288" s="23">
        <v>250</v>
      </c>
      <c r="AR288" s="23">
        <v>253</v>
      </c>
      <c r="AS288" s="23">
        <v>251</v>
      </c>
      <c r="AT288" s="23">
        <v>252</v>
      </c>
      <c r="AU288" s="40">
        <f>ROUND(ABS(AT288/((AQ288+AR288+AS288)/3)-1)*100,0)</f>
        <v>0</v>
      </c>
      <c r="AV288" s="37">
        <f>IF(AU288&gt;50,0,IF(AU288&gt;40,1,IF(AU288&gt;30,2,IF(AU288&gt;20,3,IF(AU288&gt;10,4,5)))))</f>
        <v>5</v>
      </c>
      <c r="AW288" s="10" t="s">
        <v>381</v>
      </c>
      <c r="AX288" s="37" t="str">
        <f>IF(AW288="Не имеется",SUBSTITUTE(AW288,"Не имеется",1),SUBSTITUTE(AW288,"Имеется",0))</f>
        <v>1</v>
      </c>
      <c r="AY288" s="8">
        <v>2172</v>
      </c>
      <c r="AZ288" s="8">
        <v>0</v>
      </c>
      <c r="BA288" s="8">
        <v>1066</v>
      </c>
      <c r="BB288" s="37">
        <f>ROUND((AY288+AZ288)/BA288*100,0)</f>
        <v>204</v>
      </c>
      <c r="BC288" s="37">
        <f>IF(BB288&lt;90,0,IF(BB288&lt;95,1,IF(BB288&lt;100,2,3)))</f>
        <v>3</v>
      </c>
      <c r="BD288" s="7" t="s">
        <v>381</v>
      </c>
      <c r="BE288" s="37" t="str">
        <f>IF(BD288="Не имеется",SUBSTITUTE(BD288,"Не имеется",1),SUBSTITUTE(BD288,"Имеется",0))</f>
        <v>1</v>
      </c>
      <c r="BF288" s="8">
        <v>0</v>
      </c>
      <c r="BG288" s="8">
        <v>2099</v>
      </c>
      <c r="BH288" s="37">
        <f>ROUND(BF288/BG288*100,0)</f>
        <v>0</v>
      </c>
      <c r="BI288" s="37">
        <f>IF(BH288&gt;50,0,IF(BH288&gt;40,1,IF(BH288&gt;30,2,IF(BH288&gt;20,3,IF(BH288&gt;10,4,5)))))</f>
        <v>5</v>
      </c>
      <c r="BJ288" s="23">
        <v>0</v>
      </c>
      <c r="BK288" s="23">
        <v>1042</v>
      </c>
      <c r="BL288" s="1">
        <f>ROUND(BJ288/BK288*100,0)</f>
        <v>0</v>
      </c>
      <c r="BM288" s="37">
        <f>IF(BL288&gt;15,0,IF(BL288&gt;12,1,IF(BL288&gt;9,2,IF(BL288&gt;6,3,IF(BL288&gt;3,4,5)))))</f>
        <v>5</v>
      </c>
      <c r="BN288" s="23">
        <v>0</v>
      </c>
      <c r="BO288" s="23">
        <v>1545</v>
      </c>
      <c r="BP288" s="23">
        <v>-1</v>
      </c>
      <c r="BQ288" s="23">
        <v>554</v>
      </c>
      <c r="BR288" s="23">
        <v>13</v>
      </c>
      <c r="BS288" s="37">
        <f t="shared" si="437"/>
        <v>0</v>
      </c>
      <c r="BT288" s="37">
        <f>IF(BS288&gt;5,0,IF(BS288&gt;0,1,2))</f>
        <v>2</v>
      </c>
      <c r="BU288" s="10" t="s">
        <v>385</v>
      </c>
      <c r="BV288" s="50" t="str">
        <f>IF(BU288="Осуществляется",SUBSTITUTE(BU288,"Осуществляется",1),SUBSTITUTE(BU288,"Не осуществляется",0))</f>
        <v>0</v>
      </c>
      <c r="BW288" s="10" t="s">
        <v>384</v>
      </c>
      <c r="BX288" s="50" t="str">
        <f>IF(BW288="Осуществляется",SUBSTITUTE(BW288,"Осуществляется",1),SUBSTITUTE(BW288,"Не осуществляется",0))</f>
        <v>1</v>
      </c>
      <c r="BY288" s="10" t="s">
        <v>385</v>
      </c>
      <c r="BZ288" s="50" t="str">
        <f>IF(BY288="Осуществляется",SUBSTITUTE(BY288,"Осуществляется",1),SUBSTITUTE(BY288,"Не осуществляется",0))</f>
        <v>0</v>
      </c>
      <c r="CA288" s="10" t="s">
        <v>385</v>
      </c>
      <c r="CB288" s="50" t="str">
        <f>IF(CA288="Осуществляется",SUBSTITUTE(CA288,"Осуществляется",1),SUBSTITUTE(CA288,"Не осуществляется",0))</f>
        <v>0</v>
      </c>
      <c r="CC288" s="10" t="s">
        <v>385</v>
      </c>
      <c r="CD288" s="50" t="str">
        <f>IF(CC288="Осуществляется",SUBSTITUTE(CC288,"Осуществляется",1),SUBSTITUTE(CC288,"Не осуществляется",0))</f>
        <v>0</v>
      </c>
      <c r="CE288" s="10" t="s">
        <v>422</v>
      </c>
      <c r="CF288" s="50" t="str">
        <f t="shared" si="445"/>
        <v>1</v>
      </c>
      <c r="CG288" s="18">
        <f t="shared" si="444"/>
        <v>52</v>
      </c>
    </row>
    <row r="289" spans="1:86" s="45" customFormat="1" ht="34.15" customHeight="1" x14ac:dyDescent="0.2">
      <c r="A289" s="34">
        <v>276</v>
      </c>
      <c r="B289" s="43" t="s">
        <v>214</v>
      </c>
      <c r="C289" s="23">
        <v>1517</v>
      </c>
      <c r="D289" s="23">
        <v>0</v>
      </c>
      <c r="E289" s="23">
        <v>1551</v>
      </c>
      <c r="F289" s="23">
        <v>0</v>
      </c>
      <c r="G289" s="37">
        <f t="shared" si="448"/>
        <v>98</v>
      </c>
      <c r="H289" s="37">
        <f t="shared" si="449"/>
        <v>5</v>
      </c>
      <c r="I289" s="9" t="s">
        <v>378</v>
      </c>
      <c r="J289" s="50" t="str">
        <f t="shared" si="450"/>
        <v>1</v>
      </c>
      <c r="K289" s="23">
        <v>210</v>
      </c>
      <c r="L289" s="23">
        <v>203</v>
      </c>
      <c r="M289" s="37">
        <f t="shared" si="451"/>
        <v>3</v>
      </c>
      <c r="N289" s="37">
        <f t="shared" si="452"/>
        <v>5</v>
      </c>
      <c r="O289" s="8">
        <v>1122</v>
      </c>
      <c r="P289" s="8">
        <v>773</v>
      </c>
      <c r="Q289" s="39">
        <f t="shared" si="453"/>
        <v>45</v>
      </c>
      <c r="R289" s="37">
        <f t="shared" si="454"/>
        <v>0</v>
      </c>
      <c r="S289" s="8">
        <v>0</v>
      </c>
      <c r="T289" s="37">
        <f t="shared" si="455"/>
        <v>1</v>
      </c>
      <c r="U289" s="8" t="s">
        <v>380</v>
      </c>
      <c r="V289" s="37" t="str">
        <f t="shared" si="456"/>
        <v>1</v>
      </c>
      <c r="W289" s="8">
        <v>767</v>
      </c>
      <c r="X289" s="8">
        <v>1306</v>
      </c>
      <c r="Y289" s="37">
        <f t="shared" si="457"/>
        <v>59</v>
      </c>
      <c r="Z289" s="37">
        <f t="shared" si="458"/>
        <v>0</v>
      </c>
      <c r="AA289" s="8">
        <v>0</v>
      </c>
      <c r="AB289" s="8">
        <v>1277</v>
      </c>
      <c r="AC289" s="38">
        <f t="shared" si="459"/>
        <v>0</v>
      </c>
      <c r="AD289" s="37">
        <f t="shared" si="460"/>
        <v>2</v>
      </c>
      <c r="AE289" s="23">
        <v>0</v>
      </c>
      <c r="AF289" s="37">
        <f t="shared" si="461"/>
        <v>1</v>
      </c>
      <c r="AG289" s="8">
        <v>188</v>
      </c>
      <c r="AH289" s="8">
        <v>773</v>
      </c>
      <c r="AI289" s="8">
        <v>202.8</v>
      </c>
      <c r="AJ289" s="8">
        <v>210</v>
      </c>
      <c r="AK289" s="41">
        <f t="shared" si="424"/>
        <v>0</v>
      </c>
      <c r="AL289" s="41">
        <f t="shared" si="462"/>
        <v>3</v>
      </c>
      <c r="AM289" s="10" t="s">
        <v>378</v>
      </c>
      <c r="AN289" s="37" t="str">
        <f t="shared" si="463"/>
        <v>1</v>
      </c>
      <c r="AO289" s="10" t="s">
        <v>380</v>
      </c>
      <c r="AP289" s="37" t="str">
        <f t="shared" si="464"/>
        <v>1</v>
      </c>
      <c r="AQ289" s="23">
        <v>238</v>
      </c>
      <c r="AR289" s="23">
        <v>239</v>
      </c>
      <c r="AS289" s="23">
        <v>239</v>
      </c>
      <c r="AT289" s="23">
        <v>238</v>
      </c>
      <c r="AU289" s="40">
        <f t="shared" si="465"/>
        <v>0</v>
      </c>
      <c r="AV289" s="37">
        <f t="shared" si="466"/>
        <v>5</v>
      </c>
      <c r="AW289" s="10" t="s">
        <v>381</v>
      </c>
      <c r="AX289" s="37" t="str">
        <f t="shared" si="467"/>
        <v>1</v>
      </c>
      <c r="AY289" s="8">
        <v>1311</v>
      </c>
      <c r="AZ289" s="8">
        <v>0</v>
      </c>
      <c r="BA289" s="8">
        <v>1278</v>
      </c>
      <c r="BB289" s="37">
        <f t="shared" si="468"/>
        <v>103</v>
      </c>
      <c r="BC289" s="37">
        <f t="shared" si="469"/>
        <v>3</v>
      </c>
      <c r="BD289" s="7" t="s">
        <v>381</v>
      </c>
      <c r="BE289" s="37" t="str">
        <f t="shared" si="470"/>
        <v>1</v>
      </c>
      <c r="BF289" s="8">
        <v>0</v>
      </c>
      <c r="BG289" s="8">
        <v>203</v>
      </c>
      <c r="BH289" s="37">
        <f t="shared" si="471"/>
        <v>0</v>
      </c>
      <c r="BI289" s="37">
        <f t="shared" si="472"/>
        <v>5</v>
      </c>
      <c r="BJ289" s="23">
        <v>0</v>
      </c>
      <c r="BK289" s="23">
        <v>1272</v>
      </c>
      <c r="BL289" s="1">
        <f t="shared" si="473"/>
        <v>0</v>
      </c>
      <c r="BM289" s="37">
        <f t="shared" si="474"/>
        <v>5</v>
      </c>
      <c r="BN289" s="23">
        <v>0</v>
      </c>
      <c r="BO289" s="23">
        <v>1</v>
      </c>
      <c r="BP289" s="23">
        <v>41</v>
      </c>
      <c r="BQ289" s="23">
        <v>202</v>
      </c>
      <c r="BR289" s="23">
        <v>726</v>
      </c>
      <c r="BS289" s="37">
        <f t="shared" si="437"/>
        <v>0</v>
      </c>
      <c r="BT289" s="37">
        <f t="shared" si="475"/>
        <v>2</v>
      </c>
      <c r="BU289" s="10" t="s">
        <v>385</v>
      </c>
      <c r="BV289" s="50" t="str">
        <f t="shared" si="446"/>
        <v>0</v>
      </c>
      <c r="BW289" s="10" t="s">
        <v>384</v>
      </c>
      <c r="BX289" s="50" t="str">
        <f t="shared" si="478"/>
        <v>1</v>
      </c>
      <c r="BY289" s="10" t="s">
        <v>385</v>
      </c>
      <c r="BZ289" s="50" t="str">
        <f t="shared" si="440"/>
        <v>0</v>
      </c>
      <c r="CA289" s="10" t="s">
        <v>385</v>
      </c>
      <c r="CB289" s="50" t="str">
        <f t="shared" si="441"/>
        <v>0</v>
      </c>
      <c r="CC289" s="10" t="s">
        <v>385</v>
      </c>
      <c r="CD289" s="50" t="str">
        <f t="shared" si="477"/>
        <v>0</v>
      </c>
      <c r="CE289" s="10" t="s">
        <v>422</v>
      </c>
      <c r="CF289" s="50" t="str">
        <f t="shared" si="445"/>
        <v>1</v>
      </c>
      <c r="CG289" s="18">
        <f t="shared" si="444"/>
        <v>45</v>
      </c>
    </row>
    <row r="290" spans="1:86" s="45" customFormat="1" ht="34.15" customHeight="1" x14ac:dyDescent="0.2">
      <c r="A290" s="34">
        <v>287</v>
      </c>
      <c r="B290" s="43" t="s">
        <v>215</v>
      </c>
      <c r="C290" s="23">
        <v>42751</v>
      </c>
      <c r="D290" s="23">
        <v>0</v>
      </c>
      <c r="E290" s="23">
        <v>42751</v>
      </c>
      <c r="F290" s="23">
        <v>0</v>
      </c>
      <c r="G290" s="37">
        <f>ROUND((C290-D290)/(E290-F290)*100,0)</f>
        <v>100</v>
      </c>
      <c r="H290" s="37">
        <f>IF(G290&lt;51,0,IF(G290&lt;61,1,IF(G290&lt;71,2,IF(G290&lt;81,3,IF(G290&lt;90,4,5)))))</f>
        <v>5</v>
      </c>
      <c r="I290" s="9" t="s">
        <v>378</v>
      </c>
      <c r="J290" s="50" t="str">
        <f>IF(I290="Да",SUBSTITUTE(I290,"Да",1),SUBSTITUTE(I290,"Нет",0))</f>
        <v>1</v>
      </c>
      <c r="K290" s="23">
        <v>5437</v>
      </c>
      <c r="L290" s="23">
        <v>6959</v>
      </c>
      <c r="M290" s="37">
        <f>ROUND(ABS(L290-K290)/K290*100,0)</f>
        <v>28</v>
      </c>
      <c r="N290" s="37">
        <f>IF(M290&gt;30,0,IF(M290&gt;25,1,IF(M290&gt;20,2,IF(M290&gt;15,3,IF(M290&gt;10,4,5)))))</f>
        <v>1</v>
      </c>
      <c r="O290" s="8">
        <v>13971</v>
      </c>
      <c r="P290" s="8">
        <v>12026</v>
      </c>
      <c r="Q290" s="39">
        <f>ROUND(ABS(O290-P290)/P290*100,0)</f>
        <v>16</v>
      </c>
      <c r="R290" s="37">
        <f>IF(Q290&gt;30,0,IF(Q290&gt;25,1,IF(Q290&gt;20,2,IF(Q290&gt;15,3,IF(Q290&gt;10,4,5)))))</f>
        <v>3</v>
      </c>
      <c r="S290" s="8">
        <v>0</v>
      </c>
      <c r="T290" s="37">
        <f>IF(S290&gt;0,0,1)</f>
        <v>1</v>
      </c>
      <c r="U290" s="8" t="s">
        <v>380</v>
      </c>
      <c r="V290" s="37" t="str">
        <f>IF(U290="Имеется",SUBSTITUTE(U290,"Имеется",1),SUBSTITUTE(U290,"Не имеется",0))</f>
        <v>1</v>
      </c>
      <c r="W290" s="8">
        <v>12583</v>
      </c>
      <c r="X290" s="8">
        <v>36745</v>
      </c>
      <c r="Y290" s="37">
        <f>ROUND(W290/X290*100,0)</f>
        <v>34</v>
      </c>
      <c r="Z290" s="37">
        <f>IF(Y290&gt;50,0,IF(Y290&gt;20,1,IF(Y290&gt;5,2,3)))</f>
        <v>1</v>
      </c>
      <c r="AA290" s="8">
        <v>0</v>
      </c>
      <c r="AB290" s="8">
        <v>35479</v>
      </c>
      <c r="AC290" s="38">
        <f>ROUND(AA290/AB290*100,1)</f>
        <v>0</v>
      </c>
      <c r="AD290" s="37">
        <f>IF(AC290=0,2,IF(AC290&gt;0.1,0,1))</f>
        <v>2</v>
      </c>
      <c r="AE290" s="23">
        <v>0</v>
      </c>
      <c r="AF290" s="37">
        <f>IF(AE290=0,1,0)</f>
        <v>1</v>
      </c>
      <c r="AG290" s="8">
        <v>5743</v>
      </c>
      <c r="AH290" s="8">
        <v>12069</v>
      </c>
      <c r="AI290" s="8">
        <v>6958.9</v>
      </c>
      <c r="AJ290" s="8">
        <v>5437</v>
      </c>
      <c r="AK290" s="41">
        <f>ROUND(IF(AG290&lt;AH290,0,IF((AG290-AH290)&lt;(AI290-AJ290),0,((AG290-AH290)-(AI290-AJ290))/AG290*100)),0)</f>
        <v>0</v>
      </c>
      <c r="AL290" s="41">
        <f>IF(AK290&gt;5,0,IF(AK290&gt;3,1,IF(AK290&gt;0,2,3)))</f>
        <v>3</v>
      </c>
      <c r="AM290" s="10" t="s">
        <v>383</v>
      </c>
      <c r="AN290" s="37" t="str">
        <f>IF(AM290="Да",SUBSTITUTE(AM290,"Да",1),SUBSTITUTE(AM290,"Нет",0))</f>
        <v>0</v>
      </c>
      <c r="AO290" s="10" t="s">
        <v>380</v>
      </c>
      <c r="AP290" s="37" t="str">
        <f>IF(AO290="Имеется",SUBSTITUTE(AO290,"Имеется",1),IF(AO290="Нет учреждений, которым доводится мун. задание",SUBSTITUTE(AO290,"Нет учреждений, которым доводится мун. задание",1),SUBSTITUTE(AO290,"Не имеется",0)))</f>
        <v>1</v>
      </c>
      <c r="AQ290" s="23">
        <v>4550</v>
      </c>
      <c r="AR290" s="23">
        <v>4550</v>
      </c>
      <c r="AS290" s="23">
        <v>4549</v>
      </c>
      <c r="AT290" s="23">
        <v>4550</v>
      </c>
      <c r="AU290" s="40">
        <f>ROUND(ABS(AT290/((AQ290+AR290+AS290)/3)-1)*100,0)</f>
        <v>0</v>
      </c>
      <c r="AV290" s="37">
        <f>IF(AU290&gt;50,0,IF(AU290&gt;40,1,IF(AU290&gt;30,2,IF(AU290&gt;20,3,IF(AU290&gt;10,4,5)))))</f>
        <v>5</v>
      </c>
      <c r="AW290" s="10" t="s">
        <v>381</v>
      </c>
      <c r="AX290" s="37" t="str">
        <f>IF(AW290="Не имеется",SUBSTITUTE(AW290,"Не имеется",1),SUBSTITUTE(AW290,"Имеется",0))</f>
        <v>1</v>
      </c>
      <c r="AY290" s="8">
        <v>36843</v>
      </c>
      <c r="AZ290" s="8">
        <v>0</v>
      </c>
      <c r="BA290" s="8">
        <v>35479</v>
      </c>
      <c r="BB290" s="37">
        <f>ROUND((AY290+AZ290)/BA290*100,0)</f>
        <v>104</v>
      </c>
      <c r="BC290" s="37">
        <f>IF(BB290&lt;90,0,IF(BB290&lt;95,1,IF(BB290&lt;100,2,3)))</f>
        <v>3</v>
      </c>
      <c r="BD290" s="7" t="s">
        <v>381</v>
      </c>
      <c r="BE290" s="37" t="str">
        <f>IF(BD290="Не имеется",SUBSTITUTE(BD290,"Не имеется",1),SUBSTITUTE(BD290,"Имеется",0))</f>
        <v>1</v>
      </c>
      <c r="BF290" s="8">
        <v>0</v>
      </c>
      <c r="BG290" s="8">
        <v>6959</v>
      </c>
      <c r="BH290" s="37">
        <f>ROUND(BF290/BG290*100,0)</f>
        <v>0</v>
      </c>
      <c r="BI290" s="37">
        <f>IF(BH290&gt;50,0,IF(BH290&gt;40,1,IF(BH290&gt;30,2,IF(BH290&gt;20,3,IF(BH290&gt;10,4,5)))))</f>
        <v>5</v>
      </c>
      <c r="BJ290" s="23">
        <v>0</v>
      </c>
      <c r="BK290" s="23">
        <v>35280</v>
      </c>
      <c r="BL290" s="1">
        <f>ROUND(BJ290/BK290*100,0)</f>
        <v>0</v>
      </c>
      <c r="BM290" s="37">
        <f>IF(BL290&gt;15,0,IF(BL290&gt;12,1,IF(BL290&gt;9,2,IF(BL290&gt;6,3,IF(BL290&gt;3,4,5)))))</f>
        <v>5</v>
      </c>
      <c r="BN290" s="23">
        <v>0</v>
      </c>
      <c r="BO290" s="23">
        <v>1148</v>
      </c>
      <c r="BP290" s="23">
        <v>1373</v>
      </c>
      <c r="BQ290" s="23">
        <v>5811</v>
      </c>
      <c r="BR290" s="23">
        <v>11210</v>
      </c>
      <c r="BS290" s="37">
        <f t="shared" si="437"/>
        <v>0</v>
      </c>
      <c r="BT290" s="37">
        <f>IF(BS290&gt;5,0,IF(BS290&gt;0,1,2))</f>
        <v>2</v>
      </c>
      <c r="BU290" s="10" t="s">
        <v>385</v>
      </c>
      <c r="BV290" s="50" t="str">
        <f>IF(BU290="Осуществляется",SUBSTITUTE(BU290,"Осуществляется",1),SUBSTITUTE(BU290,"Не осуществляется",0))</f>
        <v>0</v>
      </c>
      <c r="BW290" s="10" t="s">
        <v>384</v>
      </c>
      <c r="BX290" s="50" t="str">
        <f>IF(BW290="Осуществляется",SUBSTITUTE(BW290,"Осуществляется",1),SUBSTITUTE(BW290,"Не осуществляется",0))</f>
        <v>1</v>
      </c>
      <c r="BY290" s="10" t="s">
        <v>385</v>
      </c>
      <c r="BZ290" s="50" t="str">
        <f>IF(BY290="Осуществляется",SUBSTITUTE(BY290,"Осуществляется",1),SUBSTITUTE(BY290,"Не осуществляется",0))</f>
        <v>0</v>
      </c>
      <c r="CA290" s="10" t="s">
        <v>385</v>
      </c>
      <c r="CB290" s="50" t="str">
        <f>IF(CA290="Осуществляется",SUBSTITUTE(CA290,"Осуществляется",1),SUBSTITUTE(CA290,"Не осуществляется",0))</f>
        <v>0</v>
      </c>
      <c r="CC290" s="10" t="s">
        <v>385</v>
      </c>
      <c r="CD290" s="50" t="str">
        <f>IF(CC290="Осуществляется",SUBSTITUTE(CC290,"Осуществляется",1),SUBSTITUTE(CC290,"Не осуществляется",0))</f>
        <v>0</v>
      </c>
      <c r="CE290" s="10" t="s">
        <v>422</v>
      </c>
      <c r="CF290" s="50" t="str">
        <f t="shared" si="445"/>
        <v>1</v>
      </c>
      <c r="CG290" s="18">
        <f t="shared" si="444"/>
        <v>44</v>
      </c>
    </row>
    <row r="291" spans="1:86" s="45" customFormat="1" ht="34.15" customHeight="1" x14ac:dyDescent="0.2">
      <c r="A291" s="34">
        <v>277</v>
      </c>
      <c r="B291" s="43" t="s">
        <v>259</v>
      </c>
      <c r="C291" s="23">
        <v>8764</v>
      </c>
      <c r="D291" s="23">
        <v>0</v>
      </c>
      <c r="E291" s="23">
        <v>8867</v>
      </c>
      <c r="F291" s="23">
        <v>0</v>
      </c>
      <c r="G291" s="37">
        <f t="shared" si="448"/>
        <v>99</v>
      </c>
      <c r="H291" s="37">
        <f t="shared" si="449"/>
        <v>5</v>
      </c>
      <c r="I291" s="9" t="s">
        <v>378</v>
      </c>
      <c r="J291" s="50" t="str">
        <f t="shared" si="450"/>
        <v>1</v>
      </c>
      <c r="K291" s="23">
        <v>1412</v>
      </c>
      <c r="L291" s="23">
        <v>1603</v>
      </c>
      <c r="M291" s="37">
        <f t="shared" si="451"/>
        <v>14</v>
      </c>
      <c r="N291" s="37">
        <f t="shared" si="452"/>
        <v>4</v>
      </c>
      <c r="O291" s="8">
        <v>6860</v>
      </c>
      <c r="P291" s="8">
        <v>6090</v>
      </c>
      <c r="Q291" s="39">
        <f t="shared" si="453"/>
        <v>13</v>
      </c>
      <c r="R291" s="37">
        <f t="shared" si="454"/>
        <v>4</v>
      </c>
      <c r="S291" s="8">
        <v>0</v>
      </c>
      <c r="T291" s="37">
        <f t="shared" si="455"/>
        <v>1</v>
      </c>
      <c r="U291" s="8" t="s">
        <v>380</v>
      </c>
      <c r="V291" s="37" t="str">
        <f t="shared" si="456"/>
        <v>1</v>
      </c>
      <c r="W291" s="8">
        <v>6322</v>
      </c>
      <c r="X291" s="8">
        <v>12557</v>
      </c>
      <c r="Y291" s="37">
        <f t="shared" si="457"/>
        <v>50</v>
      </c>
      <c r="Z291" s="37">
        <f t="shared" si="458"/>
        <v>1</v>
      </c>
      <c r="AA291" s="8">
        <v>0</v>
      </c>
      <c r="AB291" s="8">
        <v>12255</v>
      </c>
      <c r="AC291" s="38">
        <f t="shared" si="459"/>
        <v>0</v>
      </c>
      <c r="AD291" s="37">
        <f t="shared" si="460"/>
        <v>2</v>
      </c>
      <c r="AE291" s="23">
        <v>0</v>
      </c>
      <c r="AF291" s="37">
        <f t="shared" si="461"/>
        <v>1</v>
      </c>
      <c r="AG291" s="8">
        <v>2026</v>
      </c>
      <c r="AH291" s="8">
        <v>6590</v>
      </c>
      <c r="AI291" s="8">
        <v>1603.1</v>
      </c>
      <c r="AJ291" s="8">
        <v>1412</v>
      </c>
      <c r="AK291" s="41">
        <f t="shared" si="424"/>
        <v>0</v>
      </c>
      <c r="AL291" s="41">
        <f t="shared" si="462"/>
        <v>3</v>
      </c>
      <c r="AM291" s="10" t="s">
        <v>383</v>
      </c>
      <c r="AN291" s="37" t="str">
        <f t="shared" si="463"/>
        <v>0</v>
      </c>
      <c r="AO291" s="10" t="s">
        <v>380</v>
      </c>
      <c r="AP291" s="37" t="str">
        <f t="shared" si="464"/>
        <v>1</v>
      </c>
      <c r="AQ291" s="23">
        <v>1960</v>
      </c>
      <c r="AR291" s="23">
        <v>1980</v>
      </c>
      <c r="AS291" s="23">
        <v>1995</v>
      </c>
      <c r="AT291" s="23">
        <v>1907</v>
      </c>
      <c r="AU291" s="40">
        <f t="shared" si="465"/>
        <v>4</v>
      </c>
      <c r="AV291" s="37">
        <f t="shared" si="466"/>
        <v>5</v>
      </c>
      <c r="AW291" s="10" t="s">
        <v>381</v>
      </c>
      <c r="AX291" s="37" t="str">
        <f t="shared" si="467"/>
        <v>1</v>
      </c>
      <c r="AY291" s="8">
        <v>12562</v>
      </c>
      <c r="AZ291" s="8">
        <v>0</v>
      </c>
      <c r="BA291" s="8">
        <v>12255</v>
      </c>
      <c r="BB291" s="37">
        <f t="shared" si="468"/>
        <v>103</v>
      </c>
      <c r="BC291" s="37">
        <f t="shared" si="469"/>
        <v>3</v>
      </c>
      <c r="BD291" s="7" t="s">
        <v>381</v>
      </c>
      <c r="BE291" s="37" t="str">
        <f t="shared" si="470"/>
        <v>1</v>
      </c>
      <c r="BF291" s="8">
        <v>0</v>
      </c>
      <c r="BG291" s="8">
        <v>1603</v>
      </c>
      <c r="BH291" s="37">
        <f t="shared" si="471"/>
        <v>0</v>
      </c>
      <c r="BI291" s="37">
        <f t="shared" si="472"/>
        <v>5</v>
      </c>
      <c r="BJ291" s="23">
        <v>0</v>
      </c>
      <c r="BK291" s="23">
        <v>12250</v>
      </c>
      <c r="BL291" s="1">
        <f t="shared" si="473"/>
        <v>0</v>
      </c>
      <c r="BM291" s="37">
        <f t="shared" si="474"/>
        <v>5</v>
      </c>
      <c r="BN291" s="23">
        <v>0</v>
      </c>
      <c r="BO291" s="23">
        <v>893</v>
      </c>
      <c r="BP291" s="23">
        <v>159</v>
      </c>
      <c r="BQ291" s="23">
        <v>710</v>
      </c>
      <c r="BR291" s="23">
        <v>6163</v>
      </c>
      <c r="BS291" s="37">
        <f t="shared" si="437"/>
        <v>0</v>
      </c>
      <c r="BT291" s="37">
        <f t="shared" si="475"/>
        <v>2</v>
      </c>
      <c r="BU291" s="10" t="s">
        <v>385</v>
      </c>
      <c r="BV291" s="50" t="str">
        <f t="shared" si="446"/>
        <v>0</v>
      </c>
      <c r="BW291" s="10" t="s">
        <v>384</v>
      </c>
      <c r="BX291" s="50" t="str">
        <f t="shared" si="478"/>
        <v>1</v>
      </c>
      <c r="BY291" s="10" t="s">
        <v>385</v>
      </c>
      <c r="BZ291" s="50" t="str">
        <f t="shared" si="440"/>
        <v>0</v>
      </c>
      <c r="CA291" s="10" t="s">
        <v>385</v>
      </c>
      <c r="CB291" s="50" t="str">
        <f t="shared" si="441"/>
        <v>0</v>
      </c>
      <c r="CC291" s="10" t="s">
        <v>385</v>
      </c>
      <c r="CD291" s="50" t="str">
        <f t="shared" si="477"/>
        <v>0</v>
      </c>
      <c r="CE291" s="10" t="s">
        <v>422</v>
      </c>
      <c r="CF291" s="50" t="str">
        <f t="shared" si="445"/>
        <v>1</v>
      </c>
      <c r="CG291" s="18">
        <f t="shared" si="444"/>
        <v>48</v>
      </c>
    </row>
    <row r="292" spans="1:86" s="45" customFormat="1" ht="34.15" customHeight="1" x14ac:dyDescent="0.2">
      <c r="A292" s="34">
        <v>288</v>
      </c>
      <c r="B292" s="35" t="s">
        <v>251</v>
      </c>
      <c r="C292" s="23">
        <v>378917.54499999998</v>
      </c>
      <c r="D292" s="23">
        <v>1102.748</v>
      </c>
      <c r="E292" s="23">
        <v>379472.59700000001</v>
      </c>
      <c r="F292" s="23">
        <v>1102.748</v>
      </c>
      <c r="G292" s="37">
        <f t="shared" si="448"/>
        <v>100</v>
      </c>
      <c r="H292" s="37">
        <f t="shared" si="449"/>
        <v>5</v>
      </c>
      <c r="I292" s="9" t="s">
        <v>378</v>
      </c>
      <c r="J292" s="50" t="str">
        <f t="shared" si="450"/>
        <v>1</v>
      </c>
      <c r="K292" s="23">
        <v>126244.416</v>
      </c>
      <c r="L292" s="23">
        <v>127630.26</v>
      </c>
      <c r="M292" s="37">
        <f t="shared" si="451"/>
        <v>1</v>
      </c>
      <c r="N292" s="37">
        <f t="shared" si="452"/>
        <v>5</v>
      </c>
      <c r="O292" s="8">
        <v>152441.02499999999</v>
      </c>
      <c r="P292" s="8">
        <v>132664.84599999999</v>
      </c>
      <c r="Q292" s="39">
        <f t="shared" si="453"/>
        <v>15</v>
      </c>
      <c r="R292" s="37">
        <f t="shared" si="454"/>
        <v>4</v>
      </c>
      <c r="S292" s="8">
        <v>0</v>
      </c>
      <c r="T292" s="37">
        <f t="shared" si="455"/>
        <v>1</v>
      </c>
      <c r="U292" s="8" t="s">
        <v>380</v>
      </c>
      <c r="V292" s="37" t="str">
        <f t="shared" si="456"/>
        <v>1</v>
      </c>
      <c r="W292" s="8">
        <v>83807.241999999998</v>
      </c>
      <c r="X292" s="8">
        <v>202709.03599999999</v>
      </c>
      <c r="Y292" s="37">
        <f t="shared" si="457"/>
        <v>41</v>
      </c>
      <c r="Z292" s="37">
        <f t="shared" si="458"/>
        <v>1</v>
      </c>
      <c r="AA292" s="8">
        <v>0</v>
      </c>
      <c r="AB292" s="8">
        <v>377157.32799999998</v>
      </c>
      <c r="AC292" s="38">
        <f t="shared" si="459"/>
        <v>0</v>
      </c>
      <c r="AD292" s="37">
        <f t="shared" si="460"/>
        <v>2</v>
      </c>
      <c r="AE292" s="23">
        <v>0</v>
      </c>
      <c r="AF292" s="37">
        <f t="shared" si="461"/>
        <v>1</v>
      </c>
      <c r="AG292" s="8">
        <v>126241.239</v>
      </c>
      <c r="AH292" s="8">
        <v>131244.416</v>
      </c>
      <c r="AI292" s="8">
        <v>126804.598</v>
      </c>
      <c r="AJ292" s="8">
        <v>126244.416</v>
      </c>
      <c r="AK292" s="41">
        <f t="shared" si="424"/>
        <v>0</v>
      </c>
      <c r="AL292" s="41">
        <f t="shared" si="462"/>
        <v>3</v>
      </c>
      <c r="AM292" s="10" t="s">
        <v>378</v>
      </c>
      <c r="AN292" s="37" t="str">
        <f t="shared" si="463"/>
        <v>1</v>
      </c>
      <c r="AO292" s="10" t="s">
        <v>380</v>
      </c>
      <c r="AP292" s="37" t="str">
        <f t="shared" si="464"/>
        <v>1</v>
      </c>
      <c r="AQ292" s="23">
        <v>30138.236000000001</v>
      </c>
      <c r="AR292" s="23">
        <v>37287.355000000003</v>
      </c>
      <c r="AS292" s="23">
        <v>28741.981</v>
      </c>
      <c r="AT292" s="23">
        <v>33915.118000000002</v>
      </c>
      <c r="AU292" s="40">
        <f t="shared" si="465"/>
        <v>6</v>
      </c>
      <c r="AV292" s="37">
        <f t="shared" si="466"/>
        <v>5</v>
      </c>
      <c r="AW292" s="10" t="s">
        <v>381</v>
      </c>
      <c r="AX292" s="37" t="str">
        <f t="shared" si="467"/>
        <v>1</v>
      </c>
      <c r="AY292" s="8">
        <v>387035.89399999997</v>
      </c>
      <c r="AZ292" s="8">
        <v>0</v>
      </c>
      <c r="BA292" s="8">
        <v>377157.32799999998</v>
      </c>
      <c r="BB292" s="37">
        <f t="shared" si="468"/>
        <v>103</v>
      </c>
      <c r="BC292" s="37">
        <f t="shared" si="469"/>
        <v>3</v>
      </c>
      <c r="BD292" s="7" t="s">
        <v>381</v>
      </c>
      <c r="BE292" s="37" t="str">
        <f t="shared" si="470"/>
        <v>1</v>
      </c>
      <c r="BF292" s="8">
        <v>31850</v>
      </c>
      <c r="BG292" s="8">
        <v>47664.468999999997</v>
      </c>
      <c r="BH292" s="37">
        <f t="shared" si="471"/>
        <v>67</v>
      </c>
      <c r="BI292" s="37">
        <f t="shared" si="472"/>
        <v>0</v>
      </c>
      <c r="BJ292" s="23">
        <v>97.206999999999994</v>
      </c>
      <c r="BK292" s="23">
        <v>192830.47</v>
      </c>
      <c r="BL292" s="1">
        <f t="shared" si="473"/>
        <v>0</v>
      </c>
      <c r="BM292" s="37">
        <f t="shared" si="474"/>
        <v>5</v>
      </c>
      <c r="BN292" s="23">
        <v>-1150</v>
      </c>
      <c r="BO292" s="23">
        <v>4461.6290000000008</v>
      </c>
      <c r="BP292" s="23">
        <v>2108.7439999999997</v>
      </c>
      <c r="BQ292" s="23">
        <v>123168.63099999999</v>
      </c>
      <c r="BR292" s="23">
        <v>1732.7070000000001</v>
      </c>
      <c r="BS292" s="37">
        <f t="shared" si="437"/>
        <v>0</v>
      </c>
      <c r="BT292" s="37">
        <f t="shared" si="475"/>
        <v>2</v>
      </c>
      <c r="BU292" s="10" t="s">
        <v>384</v>
      </c>
      <c r="BV292" s="50" t="str">
        <f t="shared" si="446"/>
        <v>1</v>
      </c>
      <c r="BW292" s="10" t="s">
        <v>384</v>
      </c>
      <c r="BX292" s="50" t="str">
        <f t="shared" si="478"/>
        <v>1</v>
      </c>
      <c r="BY292" s="10" t="s">
        <v>384</v>
      </c>
      <c r="BZ292" s="50" t="str">
        <f t="shared" si="440"/>
        <v>1</v>
      </c>
      <c r="CA292" s="10" t="s">
        <v>384</v>
      </c>
      <c r="CB292" s="50" t="str">
        <f t="shared" si="441"/>
        <v>1</v>
      </c>
      <c r="CC292" s="10" t="s">
        <v>384</v>
      </c>
      <c r="CD292" s="50" t="str">
        <f t="shared" si="477"/>
        <v>1</v>
      </c>
      <c r="CE292" s="10" t="s">
        <v>422</v>
      </c>
      <c r="CF292" s="50" t="str">
        <f t="shared" si="445"/>
        <v>1</v>
      </c>
      <c r="CG292" s="18">
        <f t="shared" si="444"/>
        <v>49</v>
      </c>
      <c r="CH292" s="42"/>
    </row>
    <row r="293" spans="1:86" s="45" customFormat="1" ht="34.15" customHeight="1" x14ac:dyDescent="0.2">
      <c r="A293" s="34">
        <v>289</v>
      </c>
      <c r="B293" s="43" t="s">
        <v>216</v>
      </c>
      <c r="C293" s="23">
        <v>34569.964</v>
      </c>
      <c r="D293" s="23">
        <v>100</v>
      </c>
      <c r="E293" s="23">
        <v>34569.964</v>
      </c>
      <c r="F293" s="23">
        <v>100</v>
      </c>
      <c r="G293" s="37">
        <f t="shared" si="448"/>
        <v>100</v>
      </c>
      <c r="H293" s="37">
        <f t="shared" si="449"/>
        <v>5</v>
      </c>
      <c r="I293" s="9" t="s">
        <v>378</v>
      </c>
      <c r="J293" s="50" t="str">
        <f t="shared" si="450"/>
        <v>1</v>
      </c>
      <c r="K293" s="23">
        <v>23256.919000000002</v>
      </c>
      <c r="L293" s="23">
        <v>27253.484</v>
      </c>
      <c r="M293" s="37">
        <f t="shared" si="451"/>
        <v>17</v>
      </c>
      <c r="N293" s="37">
        <f t="shared" si="452"/>
        <v>3</v>
      </c>
      <c r="O293" s="8">
        <v>34569.963000000003</v>
      </c>
      <c r="P293" s="8">
        <v>30324.593000000001</v>
      </c>
      <c r="Q293" s="39">
        <f t="shared" si="453"/>
        <v>14</v>
      </c>
      <c r="R293" s="37">
        <f t="shared" si="454"/>
        <v>4</v>
      </c>
      <c r="S293" s="8">
        <v>0</v>
      </c>
      <c r="T293" s="37">
        <f t="shared" si="455"/>
        <v>1</v>
      </c>
      <c r="U293" s="8" t="s">
        <v>381</v>
      </c>
      <c r="V293" s="37" t="str">
        <f t="shared" si="456"/>
        <v>0</v>
      </c>
      <c r="W293" s="8">
        <v>4176.8710000000001</v>
      </c>
      <c r="X293" s="8">
        <v>35048.961000000003</v>
      </c>
      <c r="Y293" s="37">
        <f t="shared" si="457"/>
        <v>12</v>
      </c>
      <c r="Z293" s="37">
        <f t="shared" si="458"/>
        <v>2</v>
      </c>
      <c r="AA293" s="8">
        <v>0</v>
      </c>
      <c r="AB293" s="8">
        <v>32005.601999999999</v>
      </c>
      <c r="AC293" s="38">
        <f t="shared" si="459"/>
        <v>0</v>
      </c>
      <c r="AD293" s="37">
        <f t="shared" si="460"/>
        <v>2</v>
      </c>
      <c r="AE293" s="23">
        <v>0</v>
      </c>
      <c r="AF293" s="37">
        <f t="shared" si="461"/>
        <v>1</v>
      </c>
      <c r="AG293" s="8">
        <v>24334.125</v>
      </c>
      <c r="AH293" s="8">
        <v>25516.919000000002</v>
      </c>
      <c r="AI293" s="8">
        <v>27377.484</v>
      </c>
      <c r="AJ293" s="8">
        <v>23256.919000000002</v>
      </c>
      <c r="AK293" s="41">
        <f t="shared" si="424"/>
        <v>0</v>
      </c>
      <c r="AL293" s="41">
        <f t="shared" si="462"/>
        <v>3</v>
      </c>
      <c r="AM293" s="10" t="s">
        <v>378</v>
      </c>
      <c r="AN293" s="37" t="str">
        <f t="shared" si="463"/>
        <v>1</v>
      </c>
      <c r="AO293" s="10" t="s">
        <v>380</v>
      </c>
      <c r="AP293" s="37" t="str">
        <f t="shared" si="464"/>
        <v>1</v>
      </c>
      <c r="AQ293" s="23">
        <v>5915.3540000000003</v>
      </c>
      <c r="AR293" s="23">
        <v>6180.9290000000001</v>
      </c>
      <c r="AS293" s="23">
        <v>5794.9859999999999</v>
      </c>
      <c r="AT293" s="23">
        <v>10619.727000000001</v>
      </c>
      <c r="AU293" s="40">
        <f t="shared" si="465"/>
        <v>78</v>
      </c>
      <c r="AV293" s="37">
        <f t="shared" si="466"/>
        <v>0</v>
      </c>
      <c r="AW293" s="10" t="s">
        <v>381</v>
      </c>
      <c r="AX293" s="37" t="str">
        <f t="shared" si="467"/>
        <v>1</v>
      </c>
      <c r="AY293" s="8">
        <v>35048.961000000003</v>
      </c>
      <c r="AZ293" s="8">
        <v>0</v>
      </c>
      <c r="BA293" s="8">
        <v>32005.601999999999</v>
      </c>
      <c r="BB293" s="37">
        <f t="shared" si="468"/>
        <v>110</v>
      </c>
      <c r="BC293" s="37">
        <f t="shared" si="469"/>
        <v>3</v>
      </c>
      <c r="BD293" s="7" t="s">
        <v>381</v>
      </c>
      <c r="BE293" s="37" t="str">
        <f t="shared" si="470"/>
        <v>1</v>
      </c>
      <c r="BF293" s="8">
        <v>2700</v>
      </c>
      <c r="BG293" s="8">
        <v>27253.484</v>
      </c>
      <c r="BH293" s="37">
        <f t="shared" si="471"/>
        <v>10</v>
      </c>
      <c r="BI293" s="37">
        <f t="shared" si="472"/>
        <v>5</v>
      </c>
      <c r="BJ293" s="23">
        <v>14.907</v>
      </c>
      <c r="BK293" s="23">
        <v>32005.601999999999</v>
      </c>
      <c r="BL293" s="1">
        <f t="shared" si="473"/>
        <v>0</v>
      </c>
      <c r="BM293" s="37">
        <f t="shared" si="474"/>
        <v>5</v>
      </c>
      <c r="BN293" s="23">
        <v>-1600</v>
      </c>
      <c r="BO293" s="23">
        <v>2125.273000000001</v>
      </c>
      <c r="BP293" s="23">
        <v>1049.924</v>
      </c>
      <c r="BQ293" s="23">
        <v>25128.210999999999</v>
      </c>
      <c r="BR293" s="23">
        <v>3126.9470000000001</v>
      </c>
      <c r="BS293" s="37">
        <f t="shared" si="437"/>
        <v>0</v>
      </c>
      <c r="BT293" s="37">
        <f t="shared" si="475"/>
        <v>2</v>
      </c>
      <c r="BU293" s="10" t="s">
        <v>384</v>
      </c>
      <c r="BV293" s="50" t="str">
        <f t="shared" si="446"/>
        <v>1</v>
      </c>
      <c r="BW293" s="10" t="s">
        <v>384</v>
      </c>
      <c r="BX293" s="50" t="str">
        <f t="shared" si="478"/>
        <v>1</v>
      </c>
      <c r="BY293" s="10" t="s">
        <v>384</v>
      </c>
      <c r="BZ293" s="50" t="str">
        <f t="shared" si="440"/>
        <v>1</v>
      </c>
      <c r="CA293" s="10" t="s">
        <v>384</v>
      </c>
      <c r="CB293" s="50" t="str">
        <f t="shared" si="441"/>
        <v>1</v>
      </c>
      <c r="CC293" s="10" t="s">
        <v>385</v>
      </c>
      <c r="CD293" s="50" t="str">
        <f t="shared" si="477"/>
        <v>0</v>
      </c>
      <c r="CE293" s="10" t="s">
        <v>422</v>
      </c>
      <c r="CF293" s="50" t="str">
        <f t="shared" si="445"/>
        <v>1</v>
      </c>
      <c r="CG293" s="18">
        <f t="shared" si="444"/>
        <v>46</v>
      </c>
    </row>
    <row r="294" spans="1:86" s="45" customFormat="1" ht="34.15" customHeight="1" x14ac:dyDescent="0.2">
      <c r="A294" s="34">
        <v>291</v>
      </c>
      <c r="B294" s="43" t="s">
        <v>217</v>
      </c>
      <c r="C294" s="23">
        <v>2702.9059999999999</v>
      </c>
      <c r="D294" s="23">
        <v>0</v>
      </c>
      <c r="E294" s="23">
        <v>2746.9250000000002</v>
      </c>
      <c r="F294" s="23">
        <v>0</v>
      </c>
      <c r="G294" s="37">
        <f>ROUND((C294-D294)/(E294-F294)*100,0)</f>
        <v>98</v>
      </c>
      <c r="H294" s="37">
        <f>IF(G294&lt;51,0,IF(G294&lt;61,1,IF(G294&lt;71,2,IF(G294&lt;81,3,IF(G294&lt;90,4,5)))))</f>
        <v>5</v>
      </c>
      <c r="I294" s="9" t="s">
        <v>378</v>
      </c>
      <c r="J294" s="50" t="str">
        <f>IF(I294="Да",SUBSTITUTE(I294,"Да",1),SUBSTITUTE(I294,"Нет",0))</f>
        <v>1</v>
      </c>
      <c r="K294" s="23">
        <v>1071.95</v>
      </c>
      <c r="L294" s="23">
        <v>1172.2660000000001</v>
      </c>
      <c r="M294" s="37">
        <f>ROUND(ABS(L294-K294)/K294*100,0)</f>
        <v>9</v>
      </c>
      <c r="N294" s="37">
        <f>IF(M294&gt;30,0,IF(M294&gt;25,1,IF(M294&gt;20,2,IF(M294&gt;15,3,IF(M294&gt;10,4,5)))))</f>
        <v>5</v>
      </c>
      <c r="O294" s="8">
        <v>2702.9059999999999</v>
      </c>
      <c r="P294" s="8">
        <v>1974.056</v>
      </c>
      <c r="Q294" s="39">
        <f>ROUND(ABS(O294-P294)/P294*100,0)</f>
        <v>37</v>
      </c>
      <c r="R294" s="37">
        <f>IF(Q294&gt;30,0,IF(Q294&gt;25,1,IF(Q294&gt;20,2,IF(Q294&gt;15,3,IF(Q294&gt;10,4,5)))))</f>
        <v>0</v>
      </c>
      <c r="S294" s="8">
        <v>0</v>
      </c>
      <c r="T294" s="37">
        <f>IF(S294&gt;0,0,1)</f>
        <v>1</v>
      </c>
      <c r="U294" s="8" t="s">
        <v>381</v>
      </c>
      <c r="V294" s="37" t="str">
        <f>IF(U294="Имеется",SUBSTITUTE(U294,"Имеется",1),SUBSTITUTE(U294,"Не имеется",0))</f>
        <v>0</v>
      </c>
      <c r="W294" s="8">
        <v>1111.896</v>
      </c>
      <c r="X294" s="8">
        <v>3426.0639999999999</v>
      </c>
      <c r="Y294" s="37">
        <f>ROUND(W294/X294*100,0)</f>
        <v>32</v>
      </c>
      <c r="Z294" s="37">
        <f>IF(Y294&gt;50,0,IF(Y294&gt;20,1,IF(Y294&gt;5,2,3)))</f>
        <v>1</v>
      </c>
      <c r="AA294" s="8">
        <v>0</v>
      </c>
      <c r="AB294" s="8">
        <v>3464.5540000000001</v>
      </c>
      <c r="AC294" s="38">
        <f>ROUND(AA294/AB294*100,1)</f>
        <v>0</v>
      </c>
      <c r="AD294" s="37">
        <f>IF(AC294=0,2,IF(AC294&gt;0.1,0,1))</f>
        <v>2</v>
      </c>
      <c r="AE294" s="23">
        <v>0</v>
      </c>
      <c r="AF294" s="37">
        <f>IF(AE294=0,1,0)</f>
        <v>1</v>
      </c>
      <c r="AG294" s="8">
        <v>1170.3879999999999</v>
      </c>
      <c r="AH294" s="8">
        <v>1176.95</v>
      </c>
      <c r="AI294" s="8">
        <v>1172.2660000000001</v>
      </c>
      <c r="AJ294" s="8">
        <v>1071.95</v>
      </c>
      <c r="AK294" s="41">
        <f>ROUND(IF(AG294&lt;AH294,0,IF((AG294-AH294)&lt;(AI294-AJ294),0,((AG294-AH294)-(AI294-AJ294))/AG294*100)),0)</f>
        <v>0</v>
      </c>
      <c r="AL294" s="41">
        <f>IF(AK294&gt;5,0,IF(AK294&gt;3,1,IF(AK294&gt;0,2,3)))</f>
        <v>3</v>
      </c>
      <c r="AM294" s="10" t="s">
        <v>378</v>
      </c>
      <c r="AN294" s="37" t="str">
        <f>IF(AM294="Да",SUBSTITUTE(AM294,"Да",1),SUBSTITUTE(AM294,"Нет",0))</f>
        <v>1</v>
      </c>
      <c r="AO294" s="10" t="s">
        <v>380</v>
      </c>
      <c r="AP294" s="37" t="str">
        <f>IF(AO294="Имеется",SUBSTITUTE(AO294,"Имеется",1),IF(AO294="Нет учреждений, которым доводится мун. задание",SUBSTITUTE(AO294,"Нет учреждений, которым доводится мун. задание",1),SUBSTITUTE(AO294,"Не имеется",0)))</f>
        <v>1</v>
      </c>
      <c r="AQ294" s="23">
        <v>305.99599999999998</v>
      </c>
      <c r="AR294" s="23">
        <v>678.73599999999999</v>
      </c>
      <c r="AS294" s="23">
        <v>349.95</v>
      </c>
      <c r="AT294" s="23">
        <v>947.60199999999998</v>
      </c>
      <c r="AU294" s="40">
        <f>ROUND(ABS(AT294/((AQ294+AR294+AS294)/3)-1)*100,0)</f>
        <v>113</v>
      </c>
      <c r="AV294" s="37">
        <f>IF(AU294&gt;50,0,IF(AU294&gt;40,1,IF(AU294&gt;30,2,IF(AU294&gt;20,3,IF(AU294&gt;10,4,5)))))</f>
        <v>0</v>
      </c>
      <c r="AW294" s="10" t="s">
        <v>381</v>
      </c>
      <c r="AX294" s="37" t="str">
        <f>IF(AW294="Не имеется",SUBSTITUTE(AW294,"Не имеется",1),SUBSTITUTE(AW294,"Имеется",0))</f>
        <v>1</v>
      </c>
      <c r="AY294" s="8">
        <v>3466.4319999999998</v>
      </c>
      <c r="AZ294" s="8">
        <v>0</v>
      </c>
      <c r="BA294" s="8">
        <v>3464.5540000000001</v>
      </c>
      <c r="BB294" s="37">
        <f>ROUND((AY294+AZ294)/BA294*100,0)</f>
        <v>100</v>
      </c>
      <c r="BC294" s="37">
        <f>IF(BB294&lt;90,0,IF(BB294&lt;95,1,IF(BB294&lt;100,2,3)))</f>
        <v>3</v>
      </c>
      <c r="BD294" s="7" t="s">
        <v>381</v>
      </c>
      <c r="BE294" s="37" t="str">
        <f>IF(BD294="Не имеется",SUBSTITUTE(BD294,"Не имеется",1),SUBSTITUTE(BD294,"Имеется",0))</f>
        <v>1</v>
      </c>
      <c r="BF294" s="8">
        <v>0</v>
      </c>
      <c r="BG294" s="8">
        <v>1172.2660000000001</v>
      </c>
      <c r="BH294" s="37">
        <f>ROUND(BF294/BG294*100,0)</f>
        <v>0</v>
      </c>
      <c r="BI294" s="37">
        <f>IF(BH294&gt;50,0,IF(BH294&gt;40,1,IF(BH294&gt;30,2,IF(BH294&gt;20,3,IF(BH294&gt;10,4,5)))))</f>
        <v>5</v>
      </c>
      <c r="BJ294" s="23">
        <v>0</v>
      </c>
      <c r="BK294" s="23">
        <v>3424.1860000000001</v>
      </c>
      <c r="BL294" s="1">
        <f>ROUND(BJ294/BK294*100,0)</f>
        <v>0</v>
      </c>
      <c r="BM294" s="37">
        <f>IF(BL294&gt;15,0,IF(BL294&gt;12,1,IF(BL294&gt;9,2,IF(BL294&gt;6,3,IF(BL294&gt;3,4,5)))))</f>
        <v>5</v>
      </c>
      <c r="BN294" s="23">
        <v>0</v>
      </c>
      <c r="BO294" s="23">
        <v>115.01200000000017</v>
      </c>
      <c r="BP294" s="23">
        <v>376.471</v>
      </c>
      <c r="BQ294" s="23">
        <v>1057.2539999999999</v>
      </c>
      <c r="BR294" s="23">
        <v>735.42499999999995</v>
      </c>
      <c r="BS294" s="37">
        <f t="shared" si="437"/>
        <v>0</v>
      </c>
      <c r="BT294" s="37">
        <f>IF(BS294&gt;5,0,IF(BS294&gt;0,1,2))</f>
        <v>2</v>
      </c>
      <c r="BU294" s="10" t="s">
        <v>384</v>
      </c>
      <c r="BV294" s="50" t="str">
        <f>IF(BU294="Осуществляется",SUBSTITUTE(BU294,"Осуществляется",1),SUBSTITUTE(BU294,"Не осуществляется",0))</f>
        <v>1</v>
      </c>
      <c r="BW294" s="10" t="s">
        <v>384</v>
      </c>
      <c r="BX294" s="50" t="str">
        <f>IF(BW294="Осуществляется",SUBSTITUTE(BW294,"Осуществляется",1),SUBSTITUTE(BW294,"Не осуществляется",0))</f>
        <v>1</v>
      </c>
      <c r="BY294" s="10" t="s">
        <v>384</v>
      </c>
      <c r="BZ294" s="50" t="str">
        <f>IF(BY294="Осуществляется",SUBSTITUTE(BY294,"Осуществляется",1),SUBSTITUTE(BY294,"Не осуществляется",0))</f>
        <v>1</v>
      </c>
      <c r="CA294" s="10" t="s">
        <v>384</v>
      </c>
      <c r="CB294" s="50" t="str">
        <f>IF(CA294="Осуществляется",SUBSTITUTE(CA294,"Осуществляется",1),SUBSTITUTE(CA294,"Не осуществляется",0))</f>
        <v>1</v>
      </c>
      <c r="CC294" s="10" t="s">
        <v>385</v>
      </c>
      <c r="CD294" s="50" t="str">
        <f>IF(CC294="Осуществляется",SUBSTITUTE(CC294,"Осуществляется",1),SUBSTITUTE(CC294,"Не осуществляется",0))</f>
        <v>0</v>
      </c>
      <c r="CE294" s="10" t="s">
        <v>422</v>
      </c>
      <c r="CF294" s="50" t="str">
        <f t="shared" si="445"/>
        <v>1</v>
      </c>
      <c r="CG294" s="18">
        <f t="shared" si="444"/>
        <v>43</v>
      </c>
    </row>
    <row r="295" spans="1:86" s="45" customFormat="1" ht="34.15" customHeight="1" x14ac:dyDescent="0.2">
      <c r="A295" s="34">
        <v>290</v>
      </c>
      <c r="B295" s="43" t="s">
        <v>218</v>
      </c>
      <c r="C295" s="23">
        <v>1865.925</v>
      </c>
      <c r="D295" s="23">
        <v>0</v>
      </c>
      <c r="E295" s="23">
        <v>1925.48</v>
      </c>
      <c r="F295" s="23">
        <v>0</v>
      </c>
      <c r="G295" s="37">
        <f t="shared" si="448"/>
        <v>97</v>
      </c>
      <c r="H295" s="37">
        <f t="shared" si="449"/>
        <v>5</v>
      </c>
      <c r="I295" s="9" t="s">
        <v>378</v>
      </c>
      <c r="J295" s="50" t="str">
        <f t="shared" si="450"/>
        <v>1</v>
      </c>
      <c r="K295" s="23">
        <v>781.346</v>
      </c>
      <c r="L295" s="23">
        <v>1018.192</v>
      </c>
      <c r="M295" s="37">
        <f t="shared" si="451"/>
        <v>30</v>
      </c>
      <c r="N295" s="37">
        <f t="shared" si="452"/>
        <v>1</v>
      </c>
      <c r="O295" s="8">
        <v>1865.925</v>
      </c>
      <c r="P295" s="8">
        <v>1612.0540000000001</v>
      </c>
      <c r="Q295" s="39">
        <f t="shared" si="453"/>
        <v>16</v>
      </c>
      <c r="R295" s="37">
        <f t="shared" si="454"/>
        <v>3</v>
      </c>
      <c r="S295" s="8">
        <v>0</v>
      </c>
      <c r="T295" s="37">
        <f t="shared" si="455"/>
        <v>1</v>
      </c>
      <c r="U295" s="8" t="s">
        <v>381</v>
      </c>
      <c r="V295" s="37" t="str">
        <f t="shared" si="456"/>
        <v>0</v>
      </c>
      <c r="W295" s="8">
        <v>722.70699999999999</v>
      </c>
      <c r="X295" s="8">
        <v>1815.5419999999999</v>
      </c>
      <c r="Y295" s="37">
        <f t="shared" si="457"/>
        <v>40</v>
      </c>
      <c r="Z295" s="37">
        <f t="shared" si="458"/>
        <v>1</v>
      </c>
      <c r="AA295" s="8">
        <v>0</v>
      </c>
      <c r="AB295" s="8">
        <v>1888.6759999999999</v>
      </c>
      <c r="AC295" s="38">
        <f t="shared" si="459"/>
        <v>0</v>
      </c>
      <c r="AD295" s="37">
        <f t="shared" si="460"/>
        <v>2</v>
      </c>
      <c r="AE295" s="23">
        <v>0</v>
      </c>
      <c r="AF295" s="37">
        <f t="shared" si="461"/>
        <v>1</v>
      </c>
      <c r="AG295" s="8">
        <v>1035.9100000000001</v>
      </c>
      <c r="AH295" s="8">
        <v>857.346</v>
      </c>
      <c r="AI295" s="8">
        <v>1018.192</v>
      </c>
      <c r="AJ295" s="8">
        <v>781.346</v>
      </c>
      <c r="AK295" s="41">
        <f t="shared" si="424"/>
        <v>0</v>
      </c>
      <c r="AL295" s="41">
        <f t="shared" si="462"/>
        <v>3</v>
      </c>
      <c r="AM295" s="10" t="s">
        <v>378</v>
      </c>
      <c r="AN295" s="37" t="str">
        <f t="shared" si="463"/>
        <v>1</v>
      </c>
      <c r="AO295" s="10" t="s">
        <v>380</v>
      </c>
      <c r="AP295" s="37" t="str">
        <f t="shared" si="464"/>
        <v>1</v>
      </c>
      <c r="AQ295" s="23">
        <v>240.565</v>
      </c>
      <c r="AR295" s="23">
        <v>714.726</v>
      </c>
      <c r="AS295" s="23">
        <v>263.101</v>
      </c>
      <c r="AT295" s="23">
        <v>540.22500000000002</v>
      </c>
      <c r="AU295" s="40">
        <f t="shared" si="465"/>
        <v>33</v>
      </c>
      <c r="AV295" s="37">
        <f t="shared" si="466"/>
        <v>2</v>
      </c>
      <c r="AW295" s="10" t="s">
        <v>381</v>
      </c>
      <c r="AX295" s="37" t="str">
        <f t="shared" si="467"/>
        <v>1</v>
      </c>
      <c r="AY295" s="8">
        <v>1870.9580000000001</v>
      </c>
      <c r="AZ295" s="8">
        <v>67.7</v>
      </c>
      <c r="BA295" s="8">
        <v>1888.6759999999999</v>
      </c>
      <c r="BB295" s="37">
        <f t="shared" si="468"/>
        <v>103</v>
      </c>
      <c r="BC295" s="37">
        <f t="shared" si="469"/>
        <v>3</v>
      </c>
      <c r="BD295" s="7" t="s">
        <v>381</v>
      </c>
      <c r="BE295" s="37" t="str">
        <f t="shared" si="470"/>
        <v>1</v>
      </c>
      <c r="BF295" s="8">
        <v>450</v>
      </c>
      <c r="BG295" s="8">
        <v>1018.192</v>
      </c>
      <c r="BH295" s="37">
        <f t="shared" si="471"/>
        <v>44</v>
      </c>
      <c r="BI295" s="37">
        <f t="shared" si="472"/>
        <v>1</v>
      </c>
      <c r="BJ295" s="23">
        <v>9.8810000000000002</v>
      </c>
      <c r="BK295" s="23">
        <v>1833.26</v>
      </c>
      <c r="BL295" s="1">
        <f t="shared" si="473"/>
        <v>1</v>
      </c>
      <c r="BM295" s="37">
        <f t="shared" si="474"/>
        <v>5</v>
      </c>
      <c r="BN295" s="23">
        <v>-50</v>
      </c>
      <c r="BO295" s="23">
        <v>263.46600000000001</v>
      </c>
      <c r="BP295" s="23">
        <v>48.298999999999978</v>
      </c>
      <c r="BQ295" s="23">
        <v>754.726</v>
      </c>
      <c r="BR295" s="23">
        <v>674.40800000000002</v>
      </c>
      <c r="BS295" s="37">
        <f t="shared" si="437"/>
        <v>0</v>
      </c>
      <c r="BT295" s="37">
        <f t="shared" si="475"/>
        <v>2</v>
      </c>
      <c r="BU295" s="10" t="s">
        <v>384</v>
      </c>
      <c r="BV295" s="50" t="str">
        <f t="shared" si="446"/>
        <v>1</v>
      </c>
      <c r="BW295" s="10" t="s">
        <v>384</v>
      </c>
      <c r="BX295" s="50" t="str">
        <f t="shared" si="478"/>
        <v>1</v>
      </c>
      <c r="BY295" s="10" t="s">
        <v>384</v>
      </c>
      <c r="BZ295" s="50" t="str">
        <f t="shared" si="440"/>
        <v>1</v>
      </c>
      <c r="CA295" s="10" t="s">
        <v>384</v>
      </c>
      <c r="CB295" s="50" t="str">
        <f t="shared" si="441"/>
        <v>1</v>
      </c>
      <c r="CC295" s="10" t="s">
        <v>385</v>
      </c>
      <c r="CD295" s="50" t="str">
        <f t="shared" si="477"/>
        <v>0</v>
      </c>
      <c r="CE295" s="10" t="s">
        <v>422</v>
      </c>
      <c r="CF295" s="50" t="str">
        <f t="shared" si="445"/>
        <v>1</v>
      </c>
      <c r="CG295" s="18">
        <f t="shared" si="444"/>
        <v>40</v>
      </c>
    </row>
    <row r="296" spans="1:86" s="45" customFormat="1" ht="34.15" customHeight="1" x14ac:dyDescent="0.2">
      <c r="A296" s="34">
        <v>301</v>
      </c>
      <c r="B296" s="43" t="s">
        <v>219</v>
      </c>
      <c r="C296" s="23">
        <v>4429.4340000000002</v>
      </c>
      <c r="D296" s="23">
        <v>3.9060000000000001</v>
      </c>
      <c r="E296" s="23">
        <v>4483.8100000000004</v>
      </c>
      <c r="F296" s="23">
        <v>3.9060000000000001</v>
      </c>
      <c r="G296" s="37">
        <f>ROUND((C296-D296)/(E296-F296)*100,0)</f>
        <v>99</v>
      </c>
      <c r="H296" s="37">
        <f>IF(G296&lt;51,0,IF(G296&lt;61,1,IF(G296&lt;71,2,IF(G296&lt;81,3,IF(G296&lt;90,4,5)))))</f>
        <v>5</v>
      </c>
      <c r="I296" s="9" t="s">
        <v>378</v>
      </c>
      <c r="J296" s="50" t="str">
        <f>IF(I296="Да",SUBSTITUTE(I296,"Да",1),SUBSTITUTE(I296,"Нет",0))</f>
        <v>1</v>
      </c>
      <c r="K296" s="23">
        <v>662.67899999999997</v>
      </c>
      <c r="L296" s="23">
        <v>804.09299999999996</v>
      </c>
      <c r="M296" s="37">
        <f>ROUND(ABS(L296-K296)/K296*100,0)</f>
        <v>21</v>
      </c>
      <c r="N296" s="37">
        <f>IF(M296&gt;30,0,IF(M296&gt;25,1,IF(M296&gt;20,2,IF(M296&gt;15,3,IF(M296&gt;10,4,5)))))</f>
        <v>2</v>
      </c>
      <c r="O296" s="8">
        <v>3489.86</v>
      </c>
      <c r="P296" s="8">
        <v>2891.9009999999998</v>
      </c>
      <c r="Q296" s="39">
        <f>ROUND(ABS(O296-P296)/P296*100,0)</f>
        <v>21</v>
      </c>
      <c r="R296" s="37">
        <f>IF(Q296&gt;30,0,IF(Q296&gt;25,1,IF(Q296&gt;20,2,IF(Q296&gt;15,3,IF(Q296&gt;10,4,5)))))</f>
        <v>2</v>
      </c>
      <c r="S296" s="8">
        <v>0</v>
      </c>
      <c r="T296" s="37">
        <f>IF(S296&gt;0,0,1)</f>
        <v>1</v>
      </c>
      <c r="U296" s="8" t="s">
        <v>381</v>
      </c>
      <c r="V296" s="37" t="str">
        <f>IF(U296="Имеется",SUBSTITUTE(U296,"Имеется",1),SUBSTITUTE(U296,"Не имеется",0))</f>
        <v>0</v>
      </c>
      <c r="W296" s="8">
        <v>2572.4560000000001</v>
      </c>
      <c r="X296" s="8">
        <v>3518.623</v>
      </c>
      <c r="Y296" s="37">
        <f>ROUND(W296/X296*100,0)</f>
        <v>73</v>
      </c>
      <c r="Z296" s="37">
        <f>IF(Y296&gt;50,0,IF(Y296&gt;20,1,IF(Y296&gt;5,2,3)))</f>
        <v>0</v>
      </c>
      <c r="AA296" s="8">
        <v>0</v>
      </c>
      <c r="AB296" s="8">
        <v>3265.44</v>
      </c>
      <c r="AC296" s="38">
        <f>ROUND(AA296/AB296*100,1)</f>
        <v>0</v>
      </c>
      <c r="AD296" s="37">
        <f>IF(AC296=0,2,IF(AC296&gt;0.1,0,1))</f>
        <v>2</v>
      </c>
      <c r="AE296" s="23">
        <v>0</v>
      </c>
      <c r="AF296" s="37">
        <f>IF(AE296=0,1,0)</f>
        <v>1</v>
      </c>
      <c r="AG296" s="8">
        <v>524.38099999999997</v>
      </c>
      <c r="AH296" s="8">
        <v>692.67899999999997</v>
      </c>
      <c r="AI296" s="8">
        <v>804.09299999999996</v>
      </c>
      <c r="AJ296" s="8">
        <v>662.67899999999997</v>
      </c>
      <c r="AK296" s="41">
        <f>ROUND(IF(AG296&lt;AH296,0,IF((AG296-AH296)&lt;(AI296-AJ296),0,((AG296-AH296)-(AI296-AJ296))/AG296*100)),0)</f>
        <v>0</v>
      </c>
      <c r="AL296" s="41">
        <f>IF(AK296&gt;5,0,IF(AK296&gt;3,1,IF(AK296&gt;0,2,3)))</f>
        <v>3</v>
      </c>
      <c r="AM296" s="10" t="s">
        <v>378</v>
      </c>
      <c r="AN296" s="37" t="str">
        <f>IF(AM296="Да",SUBSTITUTE(AM296,"Да",1),SUBSTITUTE(AM296,"Нет",0))</f>
        <v>1</v>
      </c>
      <c r="AO296" s="10" t="s">
        <v>380</v>
      </c>
      <c r="AP296" s="37" t="str">
        <f>IF(AO296="Имеется",SUBSTITUTE(AO296,"Имеется",1),IF(AO296="Нет учреждений, которым доводится мун. задание",SUBSTITUTE(AO296,"Нет учреждений, которым доводится мун. задание",1),SUBSTITUTE(AO296,"Не имеется",0)))</f>
        <v>1</v>
      </c>
      <c r="AQ296" s="23">
        <v>311.97000000000003</v>
      </c>
      <c r="AR296" s="23">
        <v>1214.8489999999999</v>
      </c>
      <c r="AS296" s="23">
        <v>255.1</v>
      </c>
      <c r="AT296" s="23">
        <v>1314.9179999999999</v>
      </c>
      <c r="AU296" s="40">
        <f>ROUND(ABS(AT296/((AQ296+AR296+AS296)/3)-1)*100,0)</f>
        <v>121</v>
      </c>
      <c r="AV296" s="37">
        <f>IF(AU296&gt;50,0,IF(AU296&gt;40,1,IF(AU296&gt;30,2,IF(AU296&gt;20,3,IF(AU296&gt;10,4,5)))))</f>
        <v>0</v>
      </c>
      <c r="AW296" s="10" t="s">
        <v>381</v>
      </c>
      <c r="AX296" s="37" t="str">
        <f>IF(AW296="Не имеется",SUBSTITUTE(AW296,"Не имеется",1),SUBSTITUTE(AW296,"Имеется",0))</f>
        <v>1</v>
      </c>
      <c r="AY296" s="8">
        <v>3545.152</v>
      </c>
      <c r="AZ296" s="8">
        <v>0</v>
      </c>
      <c r="BA296" s="8">
        <v>3265.44</v>
      </c>
      <c r="BB296" s="37">
        <f>ROUND((AY296+AZ296)/BA296*100,0)</f>
        <v>109</v>
      </c>
      <c r="BC296" s="37">
        <f>IF(BB296&lt;90,0,IF(BB296&lt;95,1,IF(BB296&lt;100,2,3)))</f>
        <v>3</v>
      </c>
      <c r="BD296" s="7" t="s">
        <v>381</v>
      </c>
      <c r="BE296" s="37" t="str">
        <f>IF(BD296="Не имеется",SUBSTITUTE(BD296,"Не имеется",1),SUBSTITUTE(BD296,"Имеется",0))</f>
        <v>1</v>
      </c>
      <c r="BF296" s="8">
        <v>0</v>
      </c>
      <c r="BG296" s="8">
        <v>804.09299999999996</v>
      </c>
      <c r="BH296" s="37">
        <f>ROUND(BF296/BG296*100,0)</f>
        <v>0</v>
      </c>
      <c r="BI296" s="37">
        <f>IF(BH296&gt;50,0,IF(BH296&gt;40,1,IF(BH296&gt;30,2,IF(BH296&gt;20,3,IF(BH296&gt;10,4,5)))))</f>
        <v>5</v>
      </c>
      <c r="BJ296" s="23">
        <v>0</v>
      </c>
      <c r="BK296" s="23">
        <v>3238.9110000000001</v>
      </c>
      <c r="BL296" s="1">
        <f>ROUND(BJ296/BK296*100,0)</f>
        <v>0</v>
      </c>
      <c r="BM296" s="37">
        <f>IF(BL296&gt;15,0,IF(BL296&gt;12,1,IF(BL296&gt;9,2,IF(BL296&gt;6,3,IF(BL296&gt;3,4,5)))))</f>
        <v>5</v>
      </c>
      <c r="BN296" s="23">
        <v>0</v>
      </c>
      <c r="BO296" s="23">
        <v>185.89699999999993</v>
      </c>
      <c r="BP296" s="23">
        <v>397.34000000000015</v>
      </c>
      <c r="BQ296" s="23">
        <v>618.19600000000003</v>
      </c>
      <c r="BR296" s="23">
        <v>2175.116</v>
      </c>
      <c r="BS296" s="37">
        <f t="shared" si="437"/>
        <v>0</v>
      </c>
      <c r="BT296" s="37">
        <f>IF(BS296&gt;5,0,IF(BS296&gt;0,1,2))</f>
        <v>2</v>
      </c>
      <c r="BU296" s="10" t="s">
        <v>384</v>
      </c>
      <c r="BV296" s="50" t="str">
        <f>IF(BU296="Осуществляется",SUBSTITUTE(BU296,"Осуществляется",1),SUBSTITUTE(BU296,"Не осуществляется",0))</f>
        <v>1</v>
      </c>
      <c r="BW296" s="10" t="s">
        <v>384</v>
      </c>
      <c r="BX296" s="50" t="str">
        <f>IF(BW296="Осуществляется",SUBSTITUTE(BW296,"Осуществляется",1),SUBSTITUTE(BW296,"Не осуществляется",0))</f>
        <v>1</v>
      </c>
      <c r="BY296" s="10" t="s">
        <v>384</v>
      </c>
      <c r="BZ296" s="50" t="str">
        <f>IF(BY296="Осуществляется",SUBSTITUTE(BY296,"Осуществляется",1),SUBSTITUTE(BY296,"Не осуществляется",0))</f>
        <v>1</v>
      </c>
      <c r="CA296" s="10" t="s">
        <v>384</v>
      </c>
      <c r="CB296" s="50" t="str">
        <f>IF(CA296="Осуществляется",SUBSTITUTE(CA296,"Осуществляется",1),SUBSTITUTE(CA296,"Не осуществляется",0))</f>
        <v>1</v>
      </c>
      <c r="CC296" s="10" t="s">
        <v>385</v>
      </c>
      <c r="CD296" s="50" t="str">
        <f>IF(CC296="Осуществляется",SUBSTITUTE(CC296,"Осуществляется",1),SUBSTITUTE(CC296,"Не осуществляется",0))</f>
        <v>0</v>
      </c>
      <c r="CE296" s="10" t="s">
        <v>422</v>
      </c>
      <c r="CF296" s="50" t="str">
        <f t="shared" si="445"/>
        <v>1</v>
      </c>
      <c r="CG296" s="18">
        <f t="shared" si="444"/>
        <v>41</v>
      </c>
    </row>
    <row r="297" spans="1:86" s="45" customFormat="1" ht="34.15" customHeight="1" x14ac:dyDescent="0.2">
      <c r="A297" s="34">
        <v>296</v>
      </c>
      <c r="B297" s="43" t="s">
        <v>220</v>
      </c>
      <c r="C297" s="23">
        <v>1589.9380000000001</v>
      </c>
      <c r="D297" s="23">
        <v>0</v>
      </c>
      <c r="E297" s="23">
        <v>1618.421</v>
      </c>
      <c r="F297" s="23">
        <v>0</v>
      </c>
      <c r="G297" s="37">
        <f>ROUND((C297-D297)/(E297-F297)*100,0)</f>
        <v>98</v>
      </c>
      <c r="H297" s="37">
        <f>IF(G297&lt;51,0,IF(G297&lt;61,1,IF(G297&lt;71,2,IF(G297&lt;81,3,IF(G297&lt;90,4,5)))))</f>
        <v>5</v>
      </c>
      <c r="I297" s="9" t="s">
        <v>378</v>
      </c>
      <c r="J297" s="50" t="str">
        <f>IF(I297="Да",SUBSTITUTE(I297,"Да",1),SUBSTITUTE(I297,"Нет",0))</f>
        <v>1</v>
      </c>
      <c r="K297" s="23">
        <v>808.04899999999998</v>
      </c>
      <c r="L297" s="23">
        <v>856.06200000000001</v>
      </c>
      <c r="M297" s="37">
        <f>ROUND(ABS(L297-K297)/K297*100,0)</f>
        <v>6</v>
      </c>
      <c r="N297" s="37">
        <f>IF(M297&gt;30,0,IF(M297&gt;25,1,IF(M297&gt;20,2,IF(M297&gt;15,3,IF(M297&gt;10,4,5)))))</f>
        <v>5</v>
      </c>
      <c r="O297" s="8">
        <v>1589.9380000000001</v>
      </c>
      <c r="P297" s="8">
        <v>1360.626</v>
      </c>
      <c r="Q297" s="39">
        <f>ROUND(ABS(O297-P297)/P297*100,0)</f>
        <v>17</v>
      </c>
      <c r="R297" s="37">
        <f>IF(Q297&gt;30,0,IF(Q297&gt;25,1,IF(Q297&gt;20,2,IF(Q297&gt;15,3,IF(Q297&gt;10,4,5)))))</f>
        <v>3</v>
      </c>
      <c r="S297" s="8">
        <v>0</v>
      </c>
      <c r="T297" s="37">
        <f>IF(S297&gt;0,0,1)</f>
        <v>1</v>
      </c>
      <c r="U297" s="8" t="s">
        <v>381</v>
      </c>
      <c r="V297" s="37" t="str">
        <f>IF(U297="Имеется",SUBSTITUTE(U297,"Имеется",1),SUBSTITUTE(U297,"Не имеется",0))</f>
        <v>0</v>
      </c>
      <c r="W297" s="8">
        <v>455.733</v>
      </c>
      <c r="X297" s="8">
        <v>1503.9449999999999</v>
      </c>
      <c r="Y297" s="37">
        <f>ROUND(W297/X297*100,0)</f>
        <v>30</v>
      </c>
      <c r="Z297" s="37">
        <f>IF(Y297&gt;50,0,IF(Y297&gt;20,1,IF(Y297&gt;5,2,3)))</f>
        <v>1</v>
      </c>
      <c r="AA297" s="8">
        <v>0</v>
      </c>
      <c r="AB297" s="8">
        <v>1460.597</v>
      </c>
      <c r="AC297" s="38">
        <f>ROUND(AA297/AB297*100,1)</f>
        <v>0</v>
      </c>
      <c r="AD297" s="37">
        <f>IF(AC297=0,2,IF(AC297&gt;0.1,0,1))</f>
        <v>2</v>
      </c>
      <c r="AE297" s="23">
        <v>0</v>
      </c>
      <c r="AF297" s="37">
        <f>IF(AE297=0,1,0)</f>
        <v>1</v>
      </c>
      <c r="AG297" s="8">
        <v>788.84400000000005</v>
      </c>
      <c r="AH297" s="8">
        <v>886.04899999999998</v>
      </c>
      <c r="AI297" s="8">
        <v>856.06200000000001</v>
      </c>
      <c r="AJ297" s="8">
        <v>808.04899999999998</v>
      </c>
      <c r="AK297" s="41">
        <f>ROUND(IF(AG297&lt;AH297,0,IF((AG297-AH297)&lt;(AI297-AJ297),0,((AG297-AH297)-(AI297-AJ297))/AG297*100)),0)</f>
        <v>0</v>
      </c>
      <c r="AL297" s="41">
        <f>IF(AK297&gt;5,0,IF(AK297&gt;3,1,IF(AK297&gt;0,2,3)))</f>
        <v>3</v>
      </c>
      <c r="AM297" s="10" t="s">
        <v>378</v>
      </c>
      <c r="AN297" s="37" t="str">
        <f>IF(AM297="Да",SUBSTITUTE(AM297,"Да",1),SUBSTITUTE(AM297,"Нет",0))</f>
        <v>1</v>
      </c>
      <c r="AO297" s="10" t="s">
        <v>380</v>
      </c>
      <c r="AP297" s="37" t="str">
        <f>IF(AO297="Имеется",SUBSTITUTE(AO297,"Имеется",1),IF(AO297="Нет учреждений, которым доводится мун. задание",SUBSTITUTE(AO297,"Нет учреждений, которым доводится мун. задание",1),SUBSTITUTE(AO297,"Не имеется",0)))</f>
        <v>1</v>
      </c>
      <c r="AQ297" s="23">
        <v>94.203999999999994</v>
      </c>
      <c r="AR297" s="23">
        <v>365.14800000000002</v>
      </c>
      <c r="AS297" s="23">
        <v>166.63300000000001</v>
      </c>
      <c r="AT297" s="23">
        <v>618.59199999999998</v>
      </c>
      <c r="AU297" s="40">
        <f>ROUND(ABS(AT297/((AQ297+AR297+AS297)/3)-1)*100,0)</f>
        <v>196</v>
      </c>
      <c r="AV297" s="37">
        <f>IF(AU297&gt;50,0,IF(AU297&gt;40,1,IF(AU297&gt;30,2,IF(AU297&gt;20,3,IF(AU297&gt;10,4,5)))))</f>
        <v>0</v>
      </c>
      <c r="AW297" s="10" t="s">
        <v>381</v>
      </c>
      <c r="AX297" s="37" t="str">
        <f>IF(AW297="Не имеется",SUBSTITUTE(AW297,"Не имеется",1),SUBSTITUTE(AW297,"Имеется",0))</f>
        <v>1</v>
      </c>
      <c r="AY297" s="8">
        <v>1527.8150000000001</v>
      </c>
      <c r="AZ297" s="8">
        <v>0</v>
      </c>
      <c r="BA297" s="8">
        <v>1460.597</v>
      </c>
      <c r="BB297" s="37">
        <f>ROUND((AY297+AZ297)/BA297*100,0)</f>
        <v>105</v>
      </c>
      <c r="BC297" s="37">
        <f>IF(BB297&lt;90,0,IF(BB297&lt;95,1,IF(BB297&lt;100,2,3)))</f>
        <v>3</v>
      </c>
      <c r="BD297" s="7" t="s">
        <v>381</v>
      </c>
      <c r="BE297" s="37" t="str">
        <f>IF(BD297="Не имеется",SUBSTITUTE(BD297,"Не имеется",1),SUBSTITUTE(BD297,"Имеется",0))</f>
        <v>1</v>
      </c>
      <c r="BF297" s="8">
        <v>0</v>
      </c>
      <c r="BG297" s="8">
        <v>856.06200000000001</v>
      </c>
      <c r="BH297" s="37">
        <f>ROUND(BF297/BG297*100,0)</f>
        <v>0</v>
      </c>
      <c r="BI297" s="37">
        <f>IF(BH297&gt;50,0,IF(BH297&gt;40,1,IF(BH297&gt;30,2,IF(BH297&gt;20,3,IF(BH297&gt;10,4,5)))))</f>
        <v>5</v>
      </c>
      <c r="BJ297" s="23">
        <v>0</v>
      </c>
      <c r="BK297" s="23">
        <v>1436.7270000000001</v>
      </c>
      <c r="BL297" s="1">
        <f>ROUND(BJ297/BK297*100,0)</f>
        <v>0</v>
      </c>
      <c r="BM297" s="37">
        <f>IF(BL297&gt;15,0,IF(BL297&gt;12,1,IF(BL297&gt;9,2,IF(BL297&gt;6,3,IF(BL297&gt;3,4,5)))))</f>
        <v>5</v>
      </c>
      <c r="BN297" s="23">
        <v>0</v>
      </c>
      <c r="BO297" s="23">
        <v>387.50600000000003</v>
      </c>
      <c r="BP297" s="23">
        <v>5.4650000000000318</v>
      </c>
      <c r="BQ297" s="23">
        <v>468.55599999999998</v>
      </c>
      <c r="BR297" s="23">
        <v>450.26799999999997</v>
      </c>
      <c r="BS297" s="37">
        <f t="shared" si="437"/>
        <v>0</v>
      </c>
      <c r="BT297" s="37">
        <f>IF(BS297&gt;5,0,IF(BS297&gt;0,1,2))</f>
        <v>2</v>
      </c>
      <c r="BU297" s="10" t="s">
        <v>384</v>
      </c>
      <c r="BV297" s="50" t="str">
        <f>IF(BU297="Осуществляется",SUBSTITUTE(BU297,"Осуществляется",1),SUBSTITUTE(BU297,"Не осуществляется",0))</f>
        <v>1</v>
      </c>
      <c r="BW297" s="10" t="s">
        <v>384</v>
      </c>
      <c r="BX297" s="50" t="str">
        <f>IF(BW297="Осуществляется",SUBSTITUTE(BW297,"Осуществляется",1),SUBSTITUTE(BW297,"Не осуществляется",0))</f>
        <v>1</v>
      </c>
      <c r="BY297" s="10" t="s">
        <v>384</v>
      </c>
      <c r="BZ297" s="50" t="str">
        <f>IF(BY297="Осуществляется",SUBSTITUTE(BY297,"Осуществляется",1),SUBSTITUTE(BY297,"Не осуществляется",0))</f>
        <v>1</v>
      </c>
      <c r="CA297" s="10" t="s">
        <v>384</v>
      </c>
      <c r="CB297" s="50" t="str">
        <f>IF(CA297="Осуществляется",SUBSTITUTE(CA297,"Осуществляется",1),SUBSTITUTE(CA297,"Не осуществляется",0))</f>
        <v>1</v>
      </c>
      <c r="CC297" s="10" t="s">
        <v>385</v>
      </c>
      <c r="CD297" s="50" t="str">
        <f>IF(CC297="Осуществляется",SUBSTITUTE(CC297,"Осуществляется",1),SUBSTITUTE(CC297,"Не осуществляется",0))</f>
        <v>0</v>
      </c>
      <c r="CE297" s="10" t="s">
        <v>422</v>
      </c>
      <c r="CF297" s="50" t="str">
        <f t="shared" si="445"/>
        <v>1</v>
      </c>
      <c r="CG297" s="18">
        <f t="shared" si="444"/>
        <v>46</v>
      </c>
    </row>
    <row r="298" spans="1:86" s="45" customFormat="1" ht="34.15" customHeight="1" x14ac:dyDescent="0.2">
      <c r="A298" s="34">
        <v>294</v>
      </c>
      <c r="B298" s="43" t="s">
        <v>221</v>
      </c>
      <c r="C298" s="23">
        <v>754.06</v>
      </c>
      <c r="D298" s="23">
        <v>0</v>
      </c>
      <c r="E298" s="23">
        <v>787.721</v>
      </c>
      <c r="F298" s="23">
        <v>0</v>
      </c>
      <c r="G298" s="37">
        <f>ROUND((C298-D298)/(E298-F298)*100,0)</f>
        <v>96</v>
      </c>
      <c r="H298" s="37">
        <f>IF(G298&lt;51,0,IF(G298&lt;61,1,IF(G298&lt;71,2,IF(G298&lt;81,3,IF(G298&lt;90,4,5)))))</f>
        <v>5</v>
      </c>
      <c r="I298" s="9" t="s">
        <v>378</v>
      </c>
      <c r="J298" s="50" t="str">
        <f>IF(I298="Да",SUBSTITUTE(I298,"Да",1),SUBSTITUTE(I298,"Нет",0))</f>
        <v>1</v>
      </c>
      <c r="K298" s="23">
        <v>402.15600000000001</v>
      </c>
      <c r="L298" s="23">
        <v>329.58</v>
      </c>
      <c r="M298" s="37">
        <f>ROUND(ABS(L298-K298)/K298*100,0)</f>
        <v>18</v>
      </c>
      <c r="N298" s="37">
        <f>IF(M298&gt;30,0,IF(M298&gt;25,1,IF(M298&gt;20,2,IF(M298&gt;15,3,IF(M298&gt;10,4,5)))))</f>
        <v>3</v>
      </c>
      <c r="O298" s="8">
        <v>754.06</v>
      </c>
      <c r="P298" s="8">
        <v>879.29100000000005</v>
      </c>
      <c r="Q298" s="39">
        <f>ROUND(ABS(O298-P298)/P298*100,0)</f>
        <v>14</v>
      </c>
      <c r="R298" s="37">
        <f>IF(Q298&gt;30,0,IF(Q298&gt;25,1,IF(Q298&gt;20,2,IF(Q298&gt;15,3,IF(Q298&gt;10,4,5)))))</f>
        <v>4</v>
      </c>
      <c r="S298" s="8">
        <v>0</v>
      </c>
      <c r="T298" s="37">
        <f>IF(S298&gt;0,0,1)</f>
        <v>1</v>
      </c>
      <c r="U298" s="8" t="s">
        <v>381</v>
      </c>
      <c r="V298" s="37" t="str">
        <f>IF(U298="Имеется",SUBSTITUTE(U298,"Имеется",1),SUBSTITUTE(U298,"Не имеется",0))</f>
        <v>0</v>
      </c>
      <c r="W298" s="8">
        <v>600.34299999999996</v>
      </c>
      <c r="X298" s="8">
        <v>1056.2650000000001</v>
      </c>
      <c r="Y298" s="37">
        <f>ROUND(W298/X298*100,0)</f>
        <v>57</v>
      </c>
      <c r="Z298" s="37">
        <f>IF(Y298&gt;50,0,IF(Y298&gt;20,1,IF(Y298&gt;5,2,3)))</f>
        <v>0</v>
      </c>
      <c r="AA298" s="8">
        <v>0</v>
      </c>
      <c r="AB298" s="8">
        <v>1021.823</v>
      </c>
      <c r="AC298" s="38">
        <f>ROUND(AA298/AB298*100,1)</f>
        <v>0</v>
      </c>
      <c r="AD298" s="37">
        <f>IF(AC298=0,2,IF(AC298&gt;0.1,0,1))</f>
        <v>2</v>
      </c>
      <c r="AE298" s="23">
        <v>0</v>
      </c>
      <c r="AF298" s="37">
        <f>IF(AE298=0,1,0)</f>
        <v>1</v>
      </c>
      <c r="AG298" s="8">
        <v>282.517</v>
      </c>
      <c r="AH298" s="8">
        <v>420.15600000000001</v>
      </c>
      <c r="AI298" s="8">
        <v>329.58</v>
      </c>
      <c r="AJ298" s="8">
        <v>402.15600000000001</v>
      </c>
      <c r="AK298" s="41">
        <f>ROUND(IF(AG298&lt;AH298,0,IF((AG298-AH298)&lt;(AI298-AJ298),0,((AG298-AH298)-(AI298-AJ298))/AG298*100)),0)</f>
        <v>0</v>
      </c>
      <c r="AL298" s="41">
        <f>IF(AK298&gt;5,0,IF(AK298&gt;3,1,IF(AK298&gt;0,2,3)))</f>
        <v>3</v>
      </c>
      <c r="AM298" s="10" t="s">
        <v>378</v>
      </c>
      <c r="AN298" s="37" t="str">
        <f>IF(AM298="Да",SUBSTITUTE(AM298,"Да",1),SUBSTITUTE(AM298,"Нет",0))</f>
        <v>1</v>
      </c>
      <c r="AO298" s="10" t="s">
        <v>380</v>
      </c>
      <c r="AP298" s="37" t="str">
        <f>IF(AO298="Имеется",SUBSTITUTE(AO298,"Имеется",1),IF(AO298="Нет учреждений, которым доводится мун. задание",SUBSTITUTE(AO298,"Нет учреждений, которым доводится мун. задание",1),SUBSTITUTE(AO298,"Не имеется",0)))</f>
        <v>1</v>
      </c>
      <c r="AQ298" s="23">
        <v>125.877</v>
      </c>
      <c r="AR298" s="23">
        <v>159.28</v>
      </c>
      <c r="AS298" s="23">
        <v>294.29700000000003</v>
      </c>
      <c r="AT298" s="23">
        <v>303.40600000000001</v>
      </c>
      <c r="AU298" s="40">
        <f>ROUND(ABS(AT298/((AQ298+AR298+AS298)/3)-1)*100,0)</f>
        <v>57</v>
      </c>
      <c r="AV298" s="37">
        <f>IF(AU298&gt;50,0,IF(AU298&gt;40,1,IF(AU298&gt;30,2,IF(AU298&gt;20,3,IF(AU298&gt;10,4,5)))))</f>
        <v>0</v>
      </c>
      <c r="AW298" s="10" t="s">
        <v>381</v>
      </c>
      <c r="AX298" s="37" t="str">
        <f>IF(AW298="Не имеется",SUBSTITUTE(AW298,"Не имеется",1),SUBSTITUTE(AW298,"Имеется",0))</f>
        <v>1</v>
      </c>
      <c r="AY298" s="8">
        <v>1068.886</v>
      </c>
      <c r="AZ298" s="8">
        <v>0</v>
      </c>
      <c r="BA298" s="8">
        <v>1021.823</v>
      </c>
      <c r="BB298" s="37">
        <f>ROUND((AY298+AZ298)/BA298*100,0)</f>
        <v>105</v>
      </c>
      <c r="BC298" s="37">
        <f>IF(BB298&lt;90,0,IF(BB298&lt;95,1,IF(BB298&lt;100,2,3)))</f>
        <v>3</v>
      </c>
      <c r="BD298" s="7" t="s">
        <v>381</v>
      </c>
      <c r="BE298" s="37" t="str">
        <f>IF(BD298="Не имеется",SUBSTITUTE(BD298,"Не имеется",1),SUBSTITUTE(BD298,"Имеется",0))</f>
        <v>1</v>
      </c>
      <c r="BF298" s="8">
        <v>0</v>
      </c>
      <c r="BG298" s="8">
        <v>329.58</v>
      </c>
      <c r="BH298" s="37">
        <f>ROUND(BF298/BG298*100,0)</f>
        <v>0</v>
      </c>
      <c r="BI298" s="37">
        <f>IF(BH298&gt;50,0,IF(BH298&gt;40,1,IF(BH298&gt;30,2,IF(BH298&gt;20,3,IF(BH298&gt;10,4,5)))))</f>
        <v>5</v>
      </c>
      <c r="BJ298" s="23">
        <v>0</v>
      </c>
      <c r="BK298" s="23">
        <v>1009.202</v>
      </c>
      <c r="BL298" s="1">
        <f>ROUND(BJ298/BK298*100,0)</f>
        <v>0</v>
      </c>
      <c r="BM298" s="37">
        <f>IF(BL298&gt;15,0,IF(BL298&gt;12,1,IF(BL298&gt;9,2,IF(BL298&gt;6,3,IF(BL298&gt;3,4,5)))))</f>
        <v>5</v>
      </c>
      <c r="BN298" s="23">
        <v>0</v>
      </c>
      <c r="BO298" s="23">
        <v>-20.69300000000004</v>
      </c>
      <c r="BP298" s="23">
        <v>153.95099999999996</v>
      </c>
      <c r="BQ298" s="23">
        <v>350.27300000000002</v>
      </c>
      <c r="BR298" s="23">
        <v>446.392</v>
      </c>
      <c r="BS298" s="37">
        <f t="shared" si="437"/>
        <v>0</v>
      </c>
      <c r="BT298" s="37">
        <f>IF(BS298&gt;5,0,IF(BS298&gt;0,1,2))</f>
        <v>2</v>
      </c>
      <c r="BU298" s="10" t="s">
        <v>384</v>
      </c>
      <c r="BV298" s="50" t="str">
        <f>IF(BU298="Осуществляется",SUBSTITUTE(BU298,"Осуществляется",1),SUBSTITUTE(BU298,"Не осуществляется",0))</f>
        <v>1</v>
      </c>
      <c r="BW298" s="10" t="s">
        <v>384</v>
      </c>
      <c r="BX298" s="50" t="str">
        <f>IF(BW298="Осуществляется",SUBSTITUTE(BW298,"Осуществляется",1),SUBSTITUTE(BW298,"Не осуществляется",0))</f>
        <v>1</v>
      </c>
      <c r="BY298" s="10" t="s">
        <v>384</v>
      </c>
      <c r="BZ298" s="50" t="str">
        <f>IF(BY298="Осуществляется",SUBSTITUTE(BY298,"Осуществляется",1),SUBSTITUTE(BY298,"Не осуществляется",0))</f>
        <v>1</v>
      </c>
      <c r="CA298" s="10" t="s">
        <v>384</v>
      </c>
      <c r="CB298" s="50" t="str">
        <f>IF(CA298="Осуществляется",SUBSTITUTE(CA298,"Осуществляется",1),SUBSTITUTE(CA298,"Не осуществляется",0))</f>
        <v>1</v>
      </c>
      <c r="CC298" s="10" t="s">
        <v>385</v>
      </c>
      <c r="CD298" s="50" t="str">
        <f>IF(CC298="Осуществляется",SUBSTITUTE(CC298,"Осуществляется",1),SUBSTITUTE(CC298,"Не осуществляется",0))</f>
        <v>0</v>
      </c>
      <c r="CE298" s="10" t="s">
        <v>422</v>
      </c>
      <c r="CF298" s="50" t="str">
        <f t="shared" si="445"/>
        <v>1</v>
      </c>
      <c r="CG298" s="18">
        <f t="shared" si="444"/>
        <v>44</v>
      </c>
    </row>
    <row r="299" spans="1:86" s="45" customFormat="1" ht="34.15" customHeight="1" x14ac:dyDescent="0.2">
      <c r="A299" s="34">
        <v>298</v>
      </c>
      <c r="B299" s="43" t="s">
        <v>222</v>
      </c>
      <c r="C299" s="23">
        <v>1863.6420000000001</v>
      </c>
      <c r="D299" s="23">
        <v>0</v>
      </c>
      <c r="E299" s="23">
        <v>1915.4290000000001</v>
      </c>
      <c r="F299" s="23">
        <v>0</v>
      </c>
      <c r="G299" s="37">
        <f>ROUND((C299-D299)/(E299-F299)*100,0)</f>
        <v>97</v>
      </c>
      <c r="H299" s="37">
        <f>IF(G299&lt;51,0,IF(G299&lt;61,1,IF(G299&lt;71,2,IF(G299&lt;81,3,IF(G299&lt;90,4,5)))))</f>
        <v>5</v>
      </c>
      <c r="I299" s="9" t="s">
        <v>378</v>
      </c>
      <c r="J299" s="50" t="str">
        <f>IF(I299="Да",SUBSTITUTE(I299,"Да",1),SUBSTITUTE(I299,"Нет",0))</f>
        <v>1</v>
      </c>
      <c r="K299" s="23">
        <v>769.26199999999994</v>
      </c>
      <c r="L299" s="23">
        <v>928.53</v>
      </c>
      <c r="M299" s="37">
        <f>ROUND(ABS(L299-K299)/K299*100,0)</f>
        <v>21</v>
      </c>
      <c r="N299" s="37">
        <f>IF(M299&gt;30,0,IF(M299&gt;25,1,IF(M299&gt;20,2,IF(M299&gt;15,3,IF(M299&gt;10,4,5)))))</f>
        <v>2</v>
      </c>
      <c r="O299" s="8">
        <v>1863.6420000000001</v>
      </c>
      <c r="P299" s="8">
        <v>1760.6310000000001</v>
      </c>
      <c r="Q299" s="39">
        <f>ROUND(ABS(O299-P299)/P299*100,0)</f>
        <v>6</v>
      </c>
      <c r="R299" s="37">
        <f>IF(Q299&gt;30,0,IF(Q299&gt;25,1,IF(Q299&gt;20,2,IF(Q299&gt;15,3,IF(Q299&gt;10,4,5)))))</f>
        <v>5</v>
      </c>
      <c r="S299" s="8">
        <v>0</v>
      </c>
      <c r="T299" s="37">
        <f>IF(S299&gt;0,0,1)</f>
        <v>1</v>
      </c>
      <c r="U299" s="8" t="s">
        <v>381</v>
      </c>
      <c r="V299" s="37" t="str">
        <f>IF(U299="Имеется",SUBSTITUTE(U299,"Имеется",1),SUBSTITUTE(U299,"Не имеется",0))</f>
        <v>0</v>
      </c>
      <c r="W299" s="8">
        <v>1008.236</v>
      </c>
      <c r="X299" s="8">
        <v>2021.6179999999999</v>
      </c>
      <c r="Y299" s="37">
        <f>ROUND(W299/X299*100,0)</f>
        <v>50</v>
      </c>
      <c r="Z299" s="37">
        <f>IF(Y299&gt;50,0,IF(Y299&gt;20,1,IF(Y299&gt;5,2,3)))</f>
        <v>1</v>
      </c>
      <c r="AA299" s="8">
        <v>0</v>
      </c>
      <c r="AB299" s="8">
        <v>1750.1130000000001</v>
      </c>
      <c r="AC299" s="38">
        <f>ROUND(AA299/AB299*100,1)</f>
        <v>0</v>
      </c>
      <c r="AD299" s="37">
        <f>IF(AC299=0,2,IF(AC299&gt;0.1,0,1))</f>
        <v>2</v>
      </c>
      <c r="AE299" s="23">
        <v>0</v>
      </c>
      <c r="AF299" s="37">
        <f>IF(AE299=0,1,0)</f>
        <v>1</v>
      </c>
      <c r="AG299" s="8">
        <v>612.51</v>
      </c>
      <c r="AH299" s="8">
        <v>844.26199999999994</v>
      </c>
      <c r="AI299" s="8">
        <v>928.53</v>
      </c>
      <c r="AJ299" s="8">
        <v>769.26199999999994</v>
      </c>
      <c r="AK299" s="41">
        <f>ROUND(IF(AG299&lt;AH299,0,IF((AG299-AH299)&lt;(AI299-AJ299),0,((AG299-AH299)-(AI299-AJ299))/AG299*100)),0)</f>
        <v>0</v>
      </c>
      <c r="AL299" s="41">
        <f>IF(AK299&gt;5,0,IF(AK299&gt;3,1,IF(AK299&gt;0,2,3)))</f>
        <v>3</v>
      </c>
      <c r="AM299" s="10" t="s">
        <v>378</v>
      </c>
      <c r="AN299" s="37" t="str">
        <f>IF(AM299="Да",SUBSTITUTE(AM299,"Да",1),SUBSTITUTE(AM299,"Нет",0))</f>
        <v>1</v>
      </c>
      <c r="AO299" s="10" t="s">
        <v>380</v>
      </c>
      <c r="AP299" s="37" t="str">
        <f>IF(AO299="Имеется",SUBSTITUTE(AO299,"Имеется",1),IF(AO299="Нет учреждений, которым доводится мун. задание",SUBSTITUTE(AO299,"Нет учреждений, которым доводится мун. задание",1),SUBSTITUTE(AO299,"Не имеется",0)))</f>
        <v>1</v>
      </c>
      <c r="AQ299" s="23">
        <v>151.661</v>
      </c>
      <c r="AR299" s="23">
        <v>535.976</v>
      </c>
      <c r="AS299" s="23">
        <v>321.25599999999997</v>
      </c>
      <c r="AT299" s="23">
        <v>611.85299999999995</v>
      </c>
      <c r="AU299" s="40">
        <f>ROUND(ABS(AT299/((AQ299+AR299+AS299)/3)-1)*100,0)</f>
        <v>82</v>
      </c>
      <c r="AV299" s="37">
        <f>IF(AU299&gt;50,0,IF(AU299&gt;40,1,IF(AU299&gt;30,2,IF(AU299&gt;20,3,IF(AU299&gt;10,4,5)))))</f>
        <v>0</v>
      </c>
      <c r="AW299" s="10" t="s">
        <v>381</v>
      </c>
      <c r="AX299" s="37" t="str">
        <f>IF(AW299="Не имеется",SUBSTITUTE(AW299,"Не имеется",1),SUBSTITUTE(AW299,"Имеется",0))</f>
        <v>1</v>
      </c>
      <c r="AY299" s="8">
        <v>2066.1329999999998</v>
      </c>
      <c r="AZ299" s="8">
        <v>0</v>
      </c>
      <c r="BA299" s="8">
        <v>1750.1130000000001</v>
      </c>
      <c r="BB299" s="37">
        <f>ROUND((AY299+AZ299)/BA299*100,0)</f>
        <v>118</v>
      </c>
      <c r="BC299" s="37">
        <f>IF(BB299&lt;90,0,IF(BB299&lt;95,1,IF(BB299&lt;100,2,3)))</f>
        <v>3</v>
      </c>
      <c r="BD299" s="7" t="s">
        <v>381</v>
      </c>
      <c r="BE299" s="37" t="str">
        <f>IF(BD299="Не имеется",SUBSTITUTE(BD299,"Не имеется",1),SUBSTITUTE(BD299,"Имеется",0))</f>
        <v>1</v>
      </c>
      <c r="BF299" s="8">
        <v>180</v>
      </c>
      <c r="BG299" s="8">
        <v>928.53</v>
      </c>
      <c r="BH299" s="37">
        <f>ROUND(BF299/BG299*100,0)</f>
        <v>19</v>
      </c>
      <c r="BI299" s="37">
        <f>IF(BH299&gt;50,0,IF(BH299&gt;40,1,IF(BH299&gt;30,2,IF(BH299&gt;20,3,IF(BH299&gt;10,4,5)))))</f>
        <v>4</v>
      </c>
      <c r="BJ299" s="23">
        <v>3.95</v>
      </c>
      <c r="BK299" s="23">
        <v>1705.598</v>
      </c>
      <c r="BL299" s="1">
        <f>ROUND(BJ299/BK299*100,0)</f>
        <v>0</v>
      </c>
      <c r="BM299" s="37">
        <f>IF(BL299&gt;15,0,IF(BL299&gt;12,1,IF(BL299&gt;9,2,IF(BL299&gt;6,3,IF(BL299&gt;3,4,5)))))</f>
        <v>5</v>
      </c>
      <c r="BN299" s="23">
        <v>-20</v>
      </c>
      <c r="BO299" s="23">
        <v>193.69499999999994</v>
      </c>
      <c r="BP299" s="23">
        <v>115.26900000000001</v>
      </c>
      <c r="BQ299" s="23">
        <v>734.83500000000004</v>
      </c>
      <c r="BR299" s="23">
        <v>892.96699999999998</v>
      </c>
      <c r="BS299" s="37">
        <f t="shared" si="437"/>
        <v>0</v>
      </c>
      <c r="BT299" s="37">
        <f>IF(BS299&gt;5,0,IF(BS299&gt;0,1,2))</f>
        <v>2</v>
      </c>
      <c r="BU299" s="10" t="s">
        <v>384</v>
      </c>
      <c r="BV299" s="50" t="str">
        <f>IF(BU299="Осуществляется",SUBSTITUTE(BU299,"Осуществляется",1),SUBSTITUTE(BU299,"Не осуществляется",0))</f>
        <v>1</v>
      </c>
      <c r="BW299" s="10" t="s">
        <v>384</v>
      </c>
      <c r="BX299" s="50" t="str">
        <f>IF(BW299="Осуществляется",SUBSTITUTE(BW299,"Осуществляется",1),SUBSTITUTE(BW299,"Не осуществляется",0))</f>
        <v>1</v>
      </c>
      <c r="BY299" s="10" t="s">
        <v>384</v>
      </c>
      <c r="BZ299" s="50" t="str">
        <f>IF(BY299="Осуществляется",SUBSTITUTE(BY299,"Осуществляется",1),SUBSTITUTE(BY299,"Не осуществляется",0))</f>
        <v>1</v>
      </c>
      <c r="CA299" s="10" t="s">
        <v>384</v>
      </c>
      <c r="CB299" s="50" t="str">
        <f>IF(CA299="Осуществляется",SUBSTITUTE(CA299,"Осуществляется",1),SUBSTITUTE(CA299,"Не осуществляется",0))</f>
        <v>1</v>
      </c>
      <c r="CC299" s="10" t="s">
        <v>385</v>
      </c>
      <c r="CD299" s="50" t="str">
        <f>IF(CC299="Осуществляется",SUBSTITUTE(CC299,"Осуществляется",1),SUBSTITUTE(CC299,"Не осуществляется",0))</f>
        <v>0</v>
      </c>
      <c r="CE299" s="10" t="s">
        <v>422</v>
      </c>
      <c r="CF299" s="50" t="str">
        <f t="shared" si="445"/>
        <v>1</v>
      </c>
      <c r="CG299" s="18">
        <f t="shared" si="444"/>
        <v>44</v>
      </c>
    </row>
    <row r="300" spans="1:86" s="45" customFormat="1" ht="34.15" customHeight="1" x14ac:dyDescent="0.2">
      <c r="A300" s="34">
        <v>292</v>
      </c>
      <c r="B300" s="43" t="s">
        <v>223</v>
      </c>
      <c r="C300" s="23">
        <v>1592.482</v>
      </c>
      <c r="D300" s="23">
        <v>15</v>
      </c>
      <c r="E300" s="23">
        <v>1631.3230000000001</v>
      </c>
      <c r="F300" s="23">
        <v>15</v>
      </c>
      <c r="G300" s="37">
        <f t="shared" si="448"/>
        <v>98</v>
      </c>
      <c r="H300" s="37">
        <f t="shared" si="449"/>
        <v>5</v>
      </c>
      <c r="I300" s="9" t="s">
        <v>378</v>
      </c>
      <c r="J300" s="50" t="str">
        <f t="shared" si="450"/>
        <v>1</v>
      </c>
      <c r="K300" s="23">
        <v>836.30799999999999</v>
      </c>
      <c r="L300" s="23">
        <v>1277.9860000000001</v>
      </c>
      <c r="M300" s="37">
        <f t="shared" si="451"/>
        <v>53</v>
      </c>
      <c r="N300" s="37">
        <f t="shared" si="452"/>
        <v>0</v>
      </c>
      <c r="O300" s="8">
        <v>1592.482</v>
      </c>
      <c r="P300" s="8">
        <v>1368.0650000000001</v>
      </c>
      <c r="Q300" s="39">
        <f t="shared" si="453"/>
        <v>16</v>
      </c>
      <c r="R300" s="37">
        <f t="shared" si="454"/>
        <v>3</v>
      </c>
      <c r="S300" s="8">
        <v>0</v>
      </c>
      <c r="T300" s="37">
        <f t="shared" si="455"/>
        <v>1</v>
      </c>
      <c r="U300" s="8" t="s">
        <v>381</v>
      </c>
      <c r="V300" s="37" t="str">
        <f t="shared" si="456"/>
        <v>0</v>
      </c>
      <c r="W300" s="8">
        <v>442.358</v>
      </c>
      <c r="X300" s="8">
        <v>1824.229</v>
      </c>
      <c r="Y300" s="37">
        <f t="shared" si="457"/>
        <v>24</v>
      </c>
      <c r="Z300" s="37">
        <f t="shared" si="458"/>
        <v>1</v>
      </c>
      <c r="AA300" s="8">
        <v>0</v>
      </c>
      <c r="AB300" s="8">
        <v>1829.991</v>
      </c>
      <c r="AC300" s="38">
        <f t="shared" si="459"/>
        <v>0</v>
      </c>
      <c r="AD300" s="37">
        <f t="shared" si="460"/>
        <v>2</v>
      </c>
      <c r="AE300" s="23">
        <v>0</v>
      </c>
      <c r="AF300" s="37">
        <f t="shared" si="461"/>
        <v>1</v>
      </c>
      <c r="AG300" s="8">
        <v>1248.873</v>
      </c>
      <c r="AH300" s="8">
        <v>918.30799999999999</v>
      </c>
      <c r="AI300" s="8">
        <v>1277.9860000000001</v>
      </c>
      <c r="AJ300" s="8">
        <v>836.30799999999999</v>
      </c>
      <c r="AK300" s="41">
        <f t="shared" si="424"/>
        <v>0</v>
      </c>
      <c r="AL300" s="41">
        <f t="shared" si="462"/>
        <v>3</v>
      </c>
      <c r="AM300" s="10" t="s">
        <v>378</v>
      </c>
      <c r="AN300" s="37" t="str">
        <f t="shared" si="463"/>
        <v>1</v>
      </c>
      <c r="AO300" s="10" t="s">
        <v>380</v>
      </c>
      <c r="AP300" s="37" t="str">
        <f t="shared" si="464"/>
        <v>1</v>
      </c>
      <c r="AQ300" s="23">
        <v>206.18100000000001</v>
      </c>
      <c r="AR300" s="23">
        <v>475.21300000000002</v>
      </c>
      <c r="AS300" s="23">
        <v>258.63400000000001</v>
      </c>
      <c r="AT300" s="23">
        <v>751.20299999999997</v>
      </c>
      <c r="AU300" s="40">
        <f t="shared" si="465"/>
        <v>140</v>
      </c>
      <c r="AV300" s="37">
        <f t="shared" si="466"/>
        <v>0</v>
      </c>
      <c r="AW300" s="10" t="s">
        <v>381</v>
      </c>
      <c r="AX300" s="37" t="str">
        <f t="shared" si="467"/>
        <v>1</v>
      </c>
      <c r="AY300" s="8">
        <v>1859.104</v>
      </c>
      <c r="AZ300" s="8">
        <v>0</v>
      </c>
      <c r="BA300" s="8">
        <v>1829.991</v>
      </c>
      <c r="BB300" s="37">
        <f t="shared" si="468"/>
        <v>102</v>
      </c>
      <c r="BC300" s="37">
        <f t="shared" si="469"/>
        <v>3</v>
      </c>
      <c r="BD300" s="7" t="s">
        <v>381</v>
      </c>
      <c r="BE300" s="37" t="str">
        <f t="shared" si="470"/>
        <v>1</v>
      </c>
      <c r="BF300" s="8">
        <v>0</v>
      </c>
      <c r="BG300" s="8">
        <v>1277.9860000000001</v>
      </c>
      <c r="BH300" s="37">
        <f t="shared" si="471"/>
        <v>0</v>
      </c>
      <c r="BI300" s="37">
        <f t="shared" si="472"/>
        <v>5</v>
      </c>
      <c r="BJ300" s="23">
        <v>0</v>
      </c>
      <c r="BK300" s="23">
        <v>1795.117</v>
      </c>
      <c r="BL300" s="1">
        <f t="shared" si="473"/>
        <v>0</v>
      </c>
      <c r="BM300" s="37">
        <f t="shared" si="474"/>
        <v>5</v>
      </c>
      <c r="BN300" s="23">
        <v>0</v>
      </c>
      <c r="BO300" s="23">
        <v>298.92700000000013</v>
      </c>
      <c r="BP300" s="23">
        <v>5.3050000000000068</v>
      </c>
      <c r="BQ300" s="23">
        <v>979.05899999999997</v>
      </c>
      <c r="BR300" s="23">
        <v>437.053</v>
      </c>
      <c r="BS300" s="37">
        <f t="shared" si="437"/>
        <v>0</v>
      </c>
      <c r="BT300" s="37">
        <f t="shared" si="475"/>
        <v>2</v>
      </c>
      <c r="BU300" s="10" t="s">
        <v>384</v>
      </c>
      <c r="BV300" s="50" t="str">
        <f t="shared" si="446"/>
        <v>1</v>
      </c>
      <c r="BW300" s="10" t="s">
        <v>384</v>
      </c>
      <c r="BX300" s="50" t="str">
        <f t="shared" si="478"/>
        <v>1</v>
      </c>
      <c r="BY300" s="10" t="s">
        <v>384</v>
      </c>
      <c r="BZ300" s="50" t="str">
        <f t="shared" si="440"/>
        <v>1</v>
      </c>
      <c r="CA300" s="10" t="s">
        <v>384</v>
      </c>
      <c r="CB300" s="50" t="str">
        <f t="shared" si="441"/>
        <v>1</v>
      </c>
      <c r="CC300" s="10" t="s">
        <v>385</v>
      </c>
      <c r="CD300" s="50" t="str">
        <f t="shared" si="477"/>
        <v>0</v>
      </c>
      <c r="CE300" s="10" t="s">
        <v>422</v>
      </c>
      <c r="CF300" s="50" t="str">
        <f t="shared" si="445"/>
        <v>1</v>
      </c>
      <c r="CG300" s="18">
        <f t="shared" si="444"/>
        <v>41</v>
      </c>
    </row>
    <row r="301" spans="1:86" s="45" customFormat="1" ht="34.15" customHeight="1" x14ac:dyDescent="0.2">
      <c r="A301" s="34">
        <v>295</v>
      </c>
      <c r="B301" s="43" t="s">
        <v>224</v>
      </c>
      <c r="C301" s="23">
        <v>1499.0340000000001</v>
      </c>
      <c r="D301" s="23">
        <v>0</v>
      </c>
      <c r="E301" s="23">
        <v>1524.9269999999999</v>
      </c>
      <c r="F301" s="23">
        <v>0</v>
      </c>
      <c r="G301" s="37">
        <f>ROUND((C301-D301)/(E301-F301)*100,0)</f>
        <v>98</v>
      </c>
      <c r="H301" s="37">
        <f>IF(G301&lt;51,0,IF(G301&lt;61,1,IF(G301&lt;71,2,IF(G301&lt;81,3,IF(G301&lt;90,4,5)))))</f>
        <v>5</v>
      </c>
      <c r="I301" s="9" t="s">
        <v>378</v>
      </c>
      <c r="J301" s="50" t="str">
        <f>IF(I301="Да",SUBSTITUTE(I301,"Да",1),SUBSTITUTE(I301,"Нет",0))</f>
        <v>1</v>
      </c>
      <c r="K301" s="23">
        <v>694.13699999999994</v>
      </c>
      <c r="L301" s="23">
        <v>714.71500000000003</v>
      </c>
      <c r="M301" s="37">
        <f>ROUND(ABS(L301-K301)/K301*100,0)</f>
        <v>3</v>
      </c>
      <c r="N301" s="37">
        <f>IF(M301&gt;30,0,IF(M301&gt;25,1,IF(M301&gt;20,2,IF(M301&gt;15,3,IF(M301&gt;10,4,5)))))</f>
        <v>5</v>
      </c>
      <c r="O301" s="8">
        <v>1499.0340000000001</v>
      </c>
      <c r="P301" s="8">
        <v>1545.604</v>
      </c>
      <c r="Q301" s="39">
        <f>ROUND(ABS(O301-P301)/P301*100,0)</f>
        <v>3</v>
      </c>
      <c r="R301" s="37">
        <f>IF(Q301&gt;30,0,IF(Q301&gt;25,1,IF(Q301&gt;20,2,IF(Q301&gt;15,3,IF(Q301&gt;10,4,5)))))</f>
        <v>5</v>
      </c>
      <c r="S301" s="8">
        <v>0</v>
      </c>
      <c r="T301" s="37">
        <f>IF(S301&gt;0,0,1)</f>
        <v>1</v>
      </c>
      <c r="U301" s="8" t="s">
        <v>381</v>
      </c>
      <c r="V301" s="37" t="str">
        <f>IF(U301="Имеется",SUBSTITUTE(U301,"Имеется",1),SUBSTITUTE(U301,"Не имеется",0))</f>
        <v>0</v>
      </c>
      <c r="W301" s="8">
        <v>770.53499999999997</v>
      </c>
      <c r="X301" s="8">
        <v>1541.2739999999999</v>
      </c>
      <c r="Y301" s="37">
        <f>ROUND(W301/X301*100,0)</f>
        <v>50</v>
      </c>
      <c r="Z301" s="37">
        <f>IF(Y301&gt;50,0,IF(Y301&gt;20,1,IF(Y301&gt;5,2,3)))</f>
        <v>1</v>
      </c>
      <c r="AA301" s="8">
        <v>0</v>
      </c>
      <c r="AB301" s="8">
        <v>1329.5550000000001</v>
      </c>
      <c r="AC301" s="38">
        <f>ROUND(AA301/AB301*100,1)</f>
        <v>0</v>
      </c>
      <c r="AD301" s="37">
        <f>IF(AC301=0,2,IF(AC301&gt;0.1,0,1))</f>
        <v>2</v>
      </c>
      <c r="AE301" s="23">
        <v>0</v>
      </c>
      <c r="AF301" s="37">
        <f>IF(AE301=0,1,0)</f>
        <v>1</v>
      </c>
      <c r="AG301" s="8">
        <v>479.31200000000001</v>
      </c>
      <c r="AH301" s="8">
        <v>762.13699999999994</v>
      </c>
      <c r="AI301" s="8">
        <v>714.71500000000003</v>
      </c>
      <c r="AJ301" s="8">
        <v>694.13699999999994</v>
      </c>
      <c r="AK301" s="41">
        <f>ROUND(IF(AG301&lt;AH301,0,IF((AG301-AH301)&lt;(AI301-AJ301),0,((AG301-AH301)-(AI301-AJ301))/AG301*100)),0)</f>
        <v>0</v>
      </c>
      <c r="AL301" s="41">
        <f>IF(AK301&gt;5,0,IF(AK301&gt;3,1,IF(AK301&gt;0,2,3)))</f>
        <v>3</v>
      </c>
      <c r="AM301" s="10" t="s">
        <v>378</v>
      </c>
      <c r="AN301" s="37" t="str">
        <f>IF(AM301="Да",SUBSTITUTE(AM301,"Да",1),SUBSTITUTE(AM301,"Нет",0))</f>
        <v>1</v>
      </c>
      <c r="AO301" s="10" t="s">
        <v>380</v>
      </c>
      <c r="AP301" s="37" t="str">
        <f>IF(AO301="Имеется",SUBSTITUTE(AO301,"Имеется",1),IF(AO301="Нет учреждений, которым доводится мун. задание",SUBSTITUTE(AO301,"Нет учреждений, которым доводится мун. задание",1),SUBSTITUTE(AO301,"Не имеется",0)))</f>
        <v>1</v>
      </c>
      <c r="AQ301" s="23">
        <v>165.9</v>
      </c>
      <c r="AR301" s="23">
        <v>254.74700000000001</v>
      </c>
      <c r="AS301" s="23">
        <v>232.55500000000001</v>
      </c>
      <c r="AT301" s="23">
        <v>596.64499999999998</v>
      </c>
      <c r="AU301" s="40">
        <f>ROUND(ABS(AT301/((AQ301+AR301+AS301)/3)-1)*100,0)</f>
        <v>174</v>
      </c>
      <c r="AV301" s="37">
        <f>IF(AU301&gt;50,0,IF(AU301&gt;40,1,IF(AU301&gt;30,2,IF(AU301&gt;20,3,IF(AU301&gt;10,4,5)))))</f>
        <v>0</v>
      </c>
      <c r="AW301" s="10" t="s">
        <v>381</v>
      </c>
      <c r="AX301" s="37" t="str">
        <f>IF(AW301="Не имеется",SUBSTITUTE(AW301,"Не имеется",1),SUBSTITUTE(AW301,"Имеется",0))</f>
        <v>1</v>
      </c>
      <c r="AY301" s="8">
        <v>1564.9580000000001</v>
      </c>
      <c r="AZ301" s="8">
        <v>0</v>
      </c>
      <c r="BA301" s="8">
        <v>1329.5550000000001</v>
      </c>
      <c r="BB301" s="37">
        <f>ROUND((AY301+AZ301)/BA301*100,0)</f>
        <v>118</v>
      </c>
      <c r="BC301" s="37">
        <f>IF(BB301&lt;90,0,IF(BB301&lt;95,1,IF(BB301&lt;100,2,3)))</f>
        <v>3</v>
      </c>
      <c r="BD301" s="7" t="s">
        <v>381</v>
      </c>
      <c r="BE301" s="37" t="str">
        <f>IF(BD301="Не имеется",SUBSTITUTE(BD301,"Не имеется",1),SUBSTITUTE(BD301,"Имеется",0))</f>
        <v>1</v>
      </c>
      <c r="BF301" s="8">
        <v>450</v>
      </c>
      <c r="BG301" s="8">
        <v>714.71500000000003</v>
      </c>
      <c r="BH301" s="37">
        <f>ROUND(BF301/BG301*100,0)</f>
        <v>63</v>
      </c>
      <c r="BI301" s="37">
        <f>IF(BH301&gt;50,0,IF(BH301&gt;40,1,IF(BH301&gt;30,2,IF(BH301&gt;20,3,IF(BH301&gt;10,4,5)))))</f>
        <v>0</v>
      </c>
      <c r="BJ301" s="23">
        <v>10.317</v>
      </c>
      <c r="BK301" s="23">
        <v>1305.8710000000001</v>
      </c>
      <c r="BL301" s="1">
        <f>ROUND(BJ301/BK301*100,0)</f>
        <v>1</v>
      </c>
      <c r="BM301" s="37">
        <f>IF(BL301&gt;15,0,IF(BL301&gt;12,1,IF(BL301&gt;9,2,IF(BL301&gt;6,3,IF(BL301&gt;3,4,5)))))</f>
        <v>5</v>
      </c>
      <c r="BN301" s="23">
        <v>-150</v>
      </c>
      <c r="BO301" s="23">
        <v>2.1130000000000564</v>
      </c>
      <c r="BP301" s="23">
        <v>154.94999999999993</v>
      </c>
      <c r="BQ301" s="23">
        <v>712.60199999999998</v>
      </c>
      <c r="BR301" s="23">
        <v>615.58500000000004</v>
      </c>
      <c r="BS301" s="37">
        <f t="shared" si="437"/>
        <v>0</v>
      </c>
      <c r="BT301" s="37">
        <f>IF(BS301&gt;5,0,IF(BS301&gt;0,1,2))</f>
        <v>2</v>
      </c>
      <c r="BU301" s="10" t="s">
        <v>384</v>
      </c>
      <c r="BV301" s="50" t="str">
        <f>IF(BU301="Осуществляется",SUBSTITUTE(BU301,"Осуществляется",1),SUBSTITUTE(BU301,"Не осуществляется",0))</f>
        <v>1</v>
      </c>
      <c r="BW301" s="10" t="s">
        <v>384</v>
      </c>
      <c r="BX301" s="50" t="str">
        <f>IF(BW301="Осуществляется",SUBSTITUTE(BW301,"Осуществляется",1),SUBSTITUTE(BW301,"Не осуществляется",0))</f>
        <v>1</v>
      </c>
      <c r="BY301" s="10" t="s">
        <v>384</v>
      </c>
      <c r="BZ301" s="50" t="str">
        <f>IF(BY301="Осуществляется",SUBSTITUTE(BY301,"Осуществляется",1),SUBSTITUTE(BY301,"Не осуществляется",0))</f>
        <v>1</v>
      </c>
      <c r="CA301" s="10" t="s">
        <v>384</v>
      </c>
      <c r="CB301" s="50" t="str">
        <f>IF(CA301="Осуществляется",SUBSTITUTE(CA301,"Осуществляется",1),SUBSTITUTE(CA301,"Не осуществляется",0))</f>
        <v>1</v>
      </c>
      <c r="CC301" s="10" t="s">
        <v>385</v>
      </c>
      <c r="CD301" s="50" t="str">
        <f>IF(CC301="Осуществляется",SUBSTITUTE(CC301,"Осуществляется",1),SUBSTITUTE(CC301,"Не осуществляется",0))</f>
        <v>0</v>
      </c>
      <c r="CE301" s="10" t="s">
        <v>422</v>
      </c>
      <c r="CF301" s="50" t="str">
        <f t="shared" si="445"/>
        <v>1</v>
      </c>
      <c r="CG301" s="18">
        <f t="shared" si="444"/>
        <v>43</v>
      </c>
    </row>
    <row r="302" spans="1:86" s="45" customFormat="1" ht="34.15" customHeight="1" x14ac:dyDescent="0.2">
      <c r="A302" s="34">
        <v>297</v>
      </c>
      <c r="B302" s="43" t="s">
        <v>225</v>
      </c>
      <c r="C302" s="23">
        <v>2507.913</v>
      </c>
      <c r="D302" s="23">
        <v>0</v>
      </c>
      <c r="E302" s="23">
        <v>2559.6999999999998</v>
      </c>
      <c r="F302" s="23">
        <v>0</v>
      </c>
      <c r="G302" s="37">
        <f>ROUND((C302-D302)/(E302-F302)*100,0)</f>
        <v>98</v>
      </c>
      <c r="H302" s="37">
        <f>IF(G302&lt;51,0,IF(G302&lt;61,1,IF(G302&lt;71,2,IF(G302&lt;81,3,IF(G302&lt;90,4,5)))))</f>
        <v>5</v>
      </c>
      <c r="I302" s="9" t="s">
        <v>378</v>
      </c>
      <c r="J302" s="50" t="str">
        <f>IF(I302="Да",SUBSTITUTE(I302,"Да",1),SUBSTITUTE(I302,"Нет",0))</f>
        <v>1</v>
      </c>
      <c r="K302" s="23">
        <v>659.54600000000005</v>
      </c>
      <c r="L302" s="23">
        <v>463.60700000000003</v>
      </c>
      <c r="M302" s="37">
        <f>ROUND(ABS(L302-K302)/K302*100,0)</f>
        <v>30</v>
      </c>
      <c r="N302" s="37">
        <f>IF(M302&gt;30,0,IF(M302&gt;25,1,IF(M302&gt;20,2,IF(M302&gt;15,3,IF(M302&gt;10,4,5)))))</f>
        <v>1</v>
      </c>
      <c r="O302" s="8">
        <v>2507.913</v>
      </c>
      <c r="P302" s="8">
        <v>1710.567</v>
      </c>
      <c r="Q302" s="39">
        <f>ROUND(ABS(O302-P302)/P302*100,0)</f>
        <v>47</v>
      </c>
      <c r="R302" s="37">
        <f>IF(Q302&gt;30,0,IF(Q302&gt;25,1,IF(Q302&gt;20,2,IF(Q302&gt;15,3,IF(Q302&gt;10,4,5)))))</f>
        <v>0</v>
      </c>
      <c r="S302" s="8">
        <v>0</v>
      </c>
      <c r="T302" s="37">
        <f>IF(S302&gt;0,0,1)</f>
        <v>1</v>
      </c>
      <c r="U302" s="8" t="s">
        <v>381</v>
      </c>
      <c r="V302" s="37" t="str">
        <f>IF(U302="Имеется",SUBSTITUTE(U302,"Имеется",1),SUBSTITUTE(U302,"Не имеется",0))</f>
        <v>0</v>
      </c>
      <c r="W302" s="8">
        <v>1400.8579999999999</v>
      </c>
      <c r="X302" s="8">
        <v>1974.4649999999999</v>
      </c>
      <c r="Y302" s="37">
        <f>ROUND(W302/X302*100,0)</f>
        <v>71</v>
      </c>
      <c r="Z302" s="37">
        <f>IF(Y302&gt;50,0,IF(Y302&gt;20,1,IF(Y302&gt;5,2,3)))</f>
        <v>0</v>
      </c>
      <c r="AA302" s="8">
        <v>0</v>
      </c>
      <c r="AB302" s="8">
        <v>1998.3109999999999</v>
      </c>
      <c r="AC302" s="38">
        <f>ROUND(AA302/AB302*100,1)</f>
        <v>0</v>
      </c>
      <c r="AD302" s="37">
        <f>IF(AC302=0,2,IF(AC302&gt;0.1,0,1))</f>
        <v>2</v>
      </c>
      <c r="AE302" s="23">
        <v>0</v>
      </c>
      <c r="AF302" s="37">
        <f>IF(AE302=0,1,0)</f>
        <v>1</v>
      </c>
      <c r="AG302" s="8">
        <v>443.87799999999999</v>
      </c>
      <c r="AH302" s="8">
        <v>689.54600000000005</v>
      </c>
      <c r="AI302" s="8">
        <v>463.60700000000003</v>
      </c>
      <c r="AJ302" s="8">
        <v>659.54600000000005</v>
      </c>
      <c r="AK302" s="41">
        <f>ROUND(IF(AG302&lt;AH302,0,IF((AG302-AH302)&lt;(AI302-AJ302),0,((AG302-AH302)-(AI302-AJ302))/AG302*100)),0)</f>
        <v>0</v>
      </c>
      <c r="AL302" s="41">
        <f>IF(AK302&gt;5,0,IF(AK302&gt;3,1,IF(AK302&gt;0,2,3)))</f>
        <v>3</v>
      </c>
      <c r="AM302" s="10" t="s">
        <v>378</v>
      </c>
      <c r="AN302" s="37" t="str">
        <f>IF(AM302="Да",SUBSTITUTE(AM302,"Да",1),SUBSTITUTE(AM302,"Нет",0))</f>
        <v>1</v>
      </c>
      <c r="AO302" s="10" t="s">
        <v>380</v>
      </c>
      <c r="AP302" s="37" t="str">
        <f>IF(AO302="Имеется",SUBSTITUTE(AO302,"Имеется",1),IF(AO302="Нет учреждений, которым доводится мун. задание",SUBSTITUTE(AO302,"Нет учреждений, которым доводится мун. задание",1),SUBSTITUTE(AO302,"Не имеется",0)))</f>
        <v>1</v>
      </c>
      <c r="AQ302" s="23">
        <v>196.084</v>
      </c>
      <c r="AR302" s="23">
        <v>559.23900000000003</v>
      </c>
      <c r="AS302" s="23">
        <v>417.87299999999999</v>
      </c>
      <c r="AT302" s="23">
        <v>671.54</v>
      </c>
      <c r="AU302" s="40">
        <f>ROUND(ABS(AT302/((AQ302+AR302+AS302)/3)-1)*100,0)</f>
        <v>72</v>
      </c>
      <c r="AV302" s="37">
        <f>IF(AU302&gt;50,0,IF(AU302&gt;40,1,IF(AU302&gt;30,2,IF(AU302&gt;20,3,IF(AU302&gt;10,4,5)))))</f>
        <v>0</v>
      </c>
      <c r="AW302" s="10" t="s">
        <v>381</v>
      </c>
      <c r="AX302" s="37" t="str">
        <f>IF(AW302="Не имеется",SUBSTITUTE(AW302,"Не имеется",1),SUBSTITUTE(AW302,"Имеется",0))</f>
        <v>1</v>
      </c>
      <c r="AY302" s="8">
        <v>2018.04</v>
      </c>
      <c r="AZ302" s="8">
        <v>0</v>
      </c>
      <c r="BA302" s="8">
        <v>1998.3109999999999</v>
      </c>
      <c r="BB302" s="37">
        <f>ROUND((AY302+AZ302)/BA302*100,0)</f>
        <v>101</v>
      </c>
      <c r="BC302" s="37">
        <f>IF(BB302&lt;90,0,IF(BB302&lt;95,1,IF(BB302&lt;100,2,3)))</f>
        <v>3</v>
      </c>
      <c r="BD302" s="7" t="s">
        <v>381</v>
      </c>
      <c r="BE302" s="37" t="str">
        <f>IF(BD302="Не имеется",SUBSTITUTE(BD302,"Не имеется",1),SUBSTITUTE(BD302,"Имеется",0))</f>
        <v>1</v>
      </c>
      <c r="BF302" s="8">
        <v>0</v>
      </c>
      <c r="BG302" s="8">
        <v>463.60700000000003</v>
      </c>
      <c r="BH302" s="37">
        <f>ROUND(BF302/BG302*100,0)</f>
        <v>0</v>
      </c>
      <c r="BI302" s="37">
        <f>IF(BH302&gt;50,0,IF(BH302&gt;40,1,IF(BH302&gt;30,2,IF(BH302&gt;20,3,IF(BH302&gt;10,4,5)))))</f>
        <v>5</v>
      </c>
      <c r="BJ302" s="23">
        <v>0</v>
      </c>
      <c r="BK302" s="23">
        <v>1954.7360000000001</v>
      </c>
      <c r="BL302" s="1">
        <f>ROUND(BJ302/BK302*100,0)</f>
        <v>0</v>
      </c>
      <c r="BM302" s="37">
        <f>IF(BL302&gt;15,0,IF(BL302&gt;12,1,IF(BL302&gt;9,2,IF(BL302&gt;6,3,IF(BL302&gt;3,4,5)))))</f>
        <v>5</v>
      </c>
      <c r="BN302" s="23">
        <v>0</v>
      </c>
      <c r="BO302" s="23">
        <v>35.04200000000003</v>
      </c>
      <c r="BP302" s="23">
        <v>401.94799999999998</v>
      </c>
      <c r="BQ302" s="23">
        <v>428.565</v>
      </c>
      <c r="BR302" s="23">
        <v>998.91</v>
      </c>
      <c r="BS302" s="37">
        <f t="shared" si="437"/>
        <v>0</v>
      </c>
      <c r="BT302" s="37">
        <f>IF(BS302&gt;5,0,IF(BS302&gt;0,1,2))</f>
        <v>2</v>
      </c>
      <c r="BU302" s="10" t="s">
        <v>384</v>
      </c>
      <c r="BV302" s="50" t="str">
        <f>IF(BU302="Осуществляется",SUBSTITUTE(BU302,"Осуществляется",1),SUBSTITUTE(BU302,"Не осуществляется",0))</f>
        <v>1</v>
      </c>
      <c r="BW302" s="10" t="s">
        <v>384</v>
      </c>
      <c r="BX302" s="50" t="str">
        <f>IF(BW302="Осуществляется",SUBSTITUTE(BW302,"Осуществляется",1),SUBSTITUTE(BW302,"Не осуществляется",0))</f>
        <v>1</v>
      </c>
      <c r="BY302" s="10" t="s">
        <v>384</v>
      </c>
      <c r="BZ302" s="50" t="str">
        <f>IF(BY302="Осуществляется",SUBSTITUTE(BY302,"Осуществляется",1),SUBSTITUTE(BY302,"Не осуществляется",0))</f>
        <v>1</v>
      </c>
      <c r="CA302" s="10" t="s">
        <v>384</v>
      </c>
      <c r="CB302" s="50" t="str">
        <f>IF(CA302="Осуществляется",SUBSTITUTE(CA302,"Осуществляется",1),SUBSTITUTE(CA302,"Не осуществляется",0))</f>
        <v>1</v>
      </c>
      <c r="CC302" s="10" t="s">
        <v>385</v>
      </c>
      <c r="CD302" s="50" t="str">
        <f>IF(CC302="Осуществляется",SUBSTITUTE(CC302,"Осуществляется",1),SUBSTITUTE(CC302,"Не осуществляется",0))</f>
        <v>0</v>
      </c>
      <c r="CE302" s="10" t="s">
        <v>422</v>
      </c>
      <c r="CF302" s="50" t="str">
        <f t="shared" si="445"/>
        <v>1</v>
      </c>
      <c r="CG302" s="18">
        <f t="shared" si="444"/>
        <v>38</v>
      </c>
    </row>
    <row r="303" spans="1:86" s="45" customFormat="1" ht="34.15" customHeight="1" x14ac:dyDescent="0.2">
      <c r="A303" s="34">
        <v>293</v>
      </c>
      <c r="B303" s="43" t="s">
        <v>226</v>
      </c>
      <c r="C303" s="23">
        <v>1402.4010000000001</v>
      </c>
      <c r="D303" s="23">
        <v>0</v>
      </c>
      <c r="E303" s="23">
        <v>1430.884</v>
      </c>
      <c r="F303" s="23">
        <v>0</v>
      </c>
      <c r="G303" s="37">
        <f t="shared" si="448"/>
        <v>98</v>
      </c>
      <c r="H303" s="37">
        <f t="shared" si="449"/>
        <v>5</v>
      </c>
      <c r="I303" s="9" t="s">
        <v>378</v>
      </c>
      <c r="J303" s="50" t="str">
        <f t="shared" si="450"/>
        <v>1</v>
      </c>
      <c r="K303" s="23">
        <v>322.86500000000001</v>
      </c>
      <c r="L303" s="23">
        <v>365.35300000000001</v>
      </c>
      <c r="M303" s="37">
        <f t="shared" si="451"/>
        <v>13</v>
      </c>
      <c r="N303" s="37">
        <f t="shared" si="452"/>
        <v>4</v>
      </c>
      <c r="O303" s="8">
        <v>1402.4010000000001</v>
      </c>
      <c r="P303" s="8">
        <v>1189.796</v>
      </c>
      <c r="Q303" s="39">
        <f t="shared" si="453"/>
        <v>18</v>
      </c>
      <c r="R303" s="37">
        <f t="shared" si="454"/>
        <v>3</v>
      </c>
      <c r="S303" s="8">
        <v>0</v>
      </c>
      <c r="T303" s="37">
        <f t="shared" si="455"/>
        <v>1</v>
      </c>
      <c r="U303" s="8" t="s">
        <v>381</v>
      </c>
      <c r="V303" s="37" t="str">
        <f t="shared" si="456"/>
        <v>0</v>
      </c>
      <c r="W303" s="8">
        <v>851.69600000000003</v>
      </c>
      <c r="X303" s="8">
        <v>2520.5920000000001</v>
      </c>
      <c r="Y303" s="37">
        <f t="shared" si="457"/>
        <v>34</v>
      </c>
      <c r="Z303" s="37">
        <f t="shared" si="458"/>
        <v>1</v>
      </c>
      <c r="AA303" s="8">
        <v>0</v>
      </c>
      <c r="AB303" s="8">
        <v>2494.8850000000002</v>
      </c>
      <c r="AC303" s="38">
        <f t="shared" si="459"/>
        <v>0</v>
      </c>
      <c r="AD303" s="37">
        <f t="shared" si="460"/>
        <v>2</v>
      </c>
      <c r="AE303" s="23">
        <v>0</v>
      </c>
      <c r="AF303" s="37">
        <f t="shared" si="461"/>
        <v>1</v>
      </c>
      <c r="AG303" s="8">
        <v>326.79899999999998</v>
      </c>
      <c r="AH303" s="8">
        <v>337.86500000000001</v>
      </c>
      <c r="AI303" s="8">
        <v>365.35300000000001</v>
      </c>
      <c r="AJ303" s="8">
        <v>322.86500000000001</v>
      </c>
      <c r="AK303" s="41">
        <f t="shared" si="424"/>
        <v>0</v>
      </c>
      <c r="AL303" s="41">
        <f t="shared" si="462"/>
        <v>3</v>
      </c>
      <c r="AM303" s="10" t="s">
        <v>378</v>
      </c>
      <c r="AN303" s="37" t="str">
        <f t="shared" si="463"/>
        <v>1</v>
      </c>
      <c r="AO303" s="10" t="s">
        <v>380</v>
      </c>
      <c r="AP303" s="37" t="str">
        <f t="shared" si="464"/>
        <v>1</v>
      </c>
      <c r="AQ303" s="23">
        <v>162.011</v>
      </c>
      <c r="AR303" s="23">
        <v>350.608</v>
      </c>
      <c r="AS303" s="23">
        <v>450.90899999999999</v>
      </c>
      <c r="AT303" s="23">
        <v>214.96700000000001</v>
      </c>
      <c r="AU303" s="40">
        <f t="shared" si="465"/>
        <v>33</v>
      </c>
      <c r="AV303" s="37">
        <f t="shared" si="466"/>
        <v>2</v>
      </c>
      <c r="AW303" s="10" t="s">
        <v>381</v>
      </c>
      <c r="AX303" s="37" t="str">
        <f t="shared" si="467"/>
        <v>1</v>
      </c>
      <c r="AY303" s="8">
        <v>2533.4389999999999</v>
      </c>
      <c r="AZ303" s="8">
        <v>0</v>
      </c>
      <c r="BA303" s="8">
        <v>2494.8850000000002</v>
      </c>
      <c r="BB303" s="37">
        <f t="shared" si="468"/>
        <v>102</v>
      </c>
      <c r="BC303" s="37">
        <f t="shared" si="469"/>
        <v>3</v>
      </c>
      <c r="BD303" s="7" t="s">
        <v>381</v>
      </c>
      <c r="BE303" s="37" t="str">
        <f t="shared" si="470"/>
        <v>1</v>
      </c>
      <c r="BF303" s="8">
        <v>0</v>
      </c>
      <c r="BG303" s="8">
        <v>365.35300000000001</v>
      </c>
      <c r="BH303" s="37">
        <f t="shared" si="471"/>
        <v>0</v>
      </c>
      <c r="BI303" s="37">
        <f t="shared" si="472"/>
        <v>5</v>
      </c>
      <c r="BJ303" s="23">
        <v>0</v>
      </c>
      <c r="BK303" s="23">
        <v>2482.0369999999998</v>
      </c>
      <c r="BL303" s="1">
        <f t="shared" si="473"/>
        <v>0</v>
      </c>
      <c r="BM303" s="37">
        <f t="shared" si="474"/>
        <v>5</v>
      </c>
      <c r="BN303" s="23">
        <v>0</v>
      </c>
      <c r="BO303" s="23">
        <v>47.230000000000018</v>
      </c>
      <c r="BP303" s="23">
        <v>10.214000000000055</v>
      </c>
      <c r="BQ303" s="23">
        <v>318.12299999999999</v>
      </c>
      <c r="BR303" s="23">
        <v>841.48199999999997</v>
      </c>
      <c r="BS303" s="37">
        <f t="shared" si="437"/>
        <v>0</v>
      </c>
      <c r="BT303" s="37">
        <f t="shared" si="475"/>
        <v>2</v>
      </c>
      <c r="BU303" s="10" t="s">
        <v>384</v>
      </c>
      <c r="BV303" s="50" t="str">
        <f t="shared" si="446"/>
        <v>1</v>
      </c>
      <c r="BW303" s="10" t="s">
        <v>384</v>
      </c>
      <c r="BX303" s="50" t="str">
        <f t="shared" si="478"/>
        <v>1</v>
      </c>
      <c r="BY303" s="10" t="s">
        <v>384</v>
      </c>
      <c r="BZ303" s="50" t="str">
        <f t="shared" si="440"/>
        <v>1</v>
      </c>
      <c r="CA303" s="10" t="s">
        <v>384</v>
      </c>
      <c r="CB303" s="50" t="str">
        <f t="shared" si="441"/>
        <v>1</v>
      </c>
      <c r="CC303" s="10" t="s">
        <v>385</v>
      </c>
      <c r="CD303" s="50" t="str">
        <f t="shared" si="477"/>
        <v>0</v>
      </c>
      <c r="CE303" s="10" t="s">
        <v>422</v>
      </c>
      <c r="CF303" s="50" t="str">
        <f t="shared" si="445"/>
        <v>1</v>
      </c>
      <c r="CG303" s="18">
        <f t="shared" si="444"/>
        <v>47</v>
      </c>
    </row>
    <row r="304" spans="1:86" s="45" customFormat="1" ht="34.15" customHeight="1" x14ac:dyDescent="0.2">
      <c r="A304" s="34">
        <v>300</v>
      </c>
      <c r="B304" s="43" t="s">
        <v>227</v>
      </c>
      <c r="C304" s="23">
        <v>1381.8389999999999</v>
      </c>
      <c r="D304" s="23">
        <v>0</v>
      </c>
      <c r="E304" s="23">
        <v>1407.732</v>
      </c>
      <c r="F304" s="23">
        <v>0</v>
      </c>
      <c r="G304" s="37">
        <f>ROUND((C304-D304)/(E304-F304)*100,0)</f>
        <v>98</v>
      </c>
      <c r="H304" s="37">
        <f>IF(G304&lt;51,0,IF(G304&lt;61,1,IF(G304&lt;71,2,IF(G304&lt;81,3,IF(G304&lt;90,4,5)))))</f>
        <v>5</v>
      </c>
      <c r="I304" s="9" t="s">
        <v>378</v>
      </c>
      <c r="J304" s="50" t="str">
        <f>IF(I304="Да",SUBSTITUTE(I304,"Да",1),SUBSTITUTE(I304,"Нет",0))</f>
        <v>1</v>
      </c>
      <c r="K304" s="23">
        <v>264.65300000000002</v>
      </c>
      <c r="L304" s="23">
        <v>225.86699999999999</v>
      </c>
      <c r="M304" s="37">
        <f>ROUND(ABS(L304-K304)/K304*100,0)</f>
        <v>15</v>
      </c>
      <c r="N304" s="37">
        <f>IF(M304&gt;30,0,IF(M304&gt;25,1,IF(M304&gt;20,2,IF(M304&gt;15,3,IF(M304&gt;10,4,5)))))</f>
        <v>4</v>
      </c>
      <c r="O304" s="8">
        <v>1381.8389999999999</v>
      </c>
      <c r="P304" s="8">
        <v>1060.789</v>
      </c>
      <c r="Q304" s="39">
        <f>ROUND(ABS(O304-P304)/P304*100,0)</f>
        <v>30</v>
      </c>
      <c r="R304" s="37">
        <f>IF(Q304&gt;30,0,IF(Q304&gt;25,1,IF(Q304&gt;20,2,IF(Q304&gt;15,3,IF(Q304&gt;10,4,5)))))</f>
        <v>1</v>
      </c>
      <c r="S304" s="8">
        <v>0</v>
      </c>
      <c r="T304" s="37">
        <f>IF(S304&gt;0,0,1)</f>
        <v>1</v>
      </c>
      <c r="U304" s="8" t="s">
        <v>381</v>
      </c>
      <c r="V304" s="37" t="str">
        <f>IF(U304="Имеется",SUBSTITUTE(U304,"Имеется",1),SUBSTITUTE(U304,"Не имеется",0))</f>
        <v>0</v>
      </c>
      <c r="W304" s="8">
        <v>785.04399999999998</v>
      </c>
      <c r="X304" s="8">
        <v>1133.8309999999999</v>
      </c>
      <c r="Y304" s="37">
        <f>ROUND(W304/X304*100,0)</f>
        <v>69</v>
      </c>
      <c r="Z304" s="37">
        <f>IF(Y304&gt;50,0,IF(Y304&gt;20,1,IF(Y304&gt;5,2,3)))</f>
        <v>0</v>
      </c>
      <c r="AA304" s="8">
        <v>0</v>
      </c>
      <c r="AB304" s="8">
        <v>1095.1489999999999</v>
      </c>
      <c r="AC304" s="38">
        <f>ROUND(AA304/AB304*100,1)</f>
        <v>0</v>
      </c>
      <c r="AD304" s="37">
        <f>IF(AC304=0,2,IF(AC304&gt;0.1,0,1))</f>
        <v>2</v>
      </c>
      <c r="AE304" s="23">
        <v>0</v>
      </c>
      <c r="AF304" s="37">
        <f>IF(AE304=0,1,0)</f>
        <v>1</v>
      </c>
      <c r="AG304" s="8">
        <v>167.756</v>
      </c>
      <c r="AH304" s="8">
        <v>276.65199999999999</v>
      </c>
      <c r="AI304" s="8">
        <v>225.86699999999999</v>
      </c>
      <c r="AJ304" s="8">
        <v>264.65300000000002</v>
      </c>
      <c r="AK304" s="41">
        <f>ROUND(IF(AG304&lt;AH304,0,IF((AG304-AH304)&lt;(AI304-AJ304),0,((AG304-AH304)-(AI304-AJ304))/AG304*100)),0)</f>
        <v>0</v>
      </c>
      <c r="AL304" s="41">
        <f>IF(AK304&gt;5,0,IF(AK304&gt;3,1,IF(AK304&gt;0,2,3)))</f>
        <v>3</v>
      </c>
      <c r="AM304" s="10" t="s">
        <v>378</v>
      </c>
      <c r="AN304" s="37" t="str">
        <f>IF(AM304="Да",SUBSTITUTE(AM304,"Да",1),SUBSTITUTE(AM304,"Нет",0))</f>
        <v>1</v>
      </c>
      <c r="AO304" s="10" t="s">
        <v>380</v>
      </c>
      <c r="AP304" s="37" t="str">
        <f>IF(AO304="Имеется",SUBSTITUTE(AO304,"Имеется",1),IF(AO304="Нет учреждений, которым доводится мун. задание",SUBSTITUTE(AO304,"Нет учреждений, которым доводится мун. задание",1),SUBSTITUTE(AO304,"Не имеется",0)))</f>
        <v>1</v>
      </c>
      <c r="AQ304" s="23">
        <v>123.01600000000001</v>
      </c>
      <c r="AR304" s="23">
        <v>338.08300000000003</v>
      </c>
      <c r="AS304" s="23">
        <v>232.708</v>
      </c>
      <c r="AT304" s="23">
        <v>258.99299999999999</v>
      </c>
      <c r="AU304" s="40">
        <f>ROUND(ABS(AT304/((AQ304+AR304+AS304)/3)-1)*100,0)</f>
        <v>12</v>
      </c>
      <c r="AV304" s="37">
        <f>IF(AU304&gt;50,0,IF(AU304&gt;40,1,IF(AU304&gt;30,2,IF(AU304&gt;20,3,IF(AU304&gt;10,4,5)))))</f>
        <v>4</v>
      </c>
      <c r="AW304" s="10" t="s">
        <v>381</v>
      </c>
      <c r="AX304" s="37" t="str">
        <f>IF(AW304="Не имеется",SUBSTITUTE(AW304,"Не имеется",1),SUBSTITUTE(AW304,"Имеется",0))</f>
        <v>1</v>
      </c>
      <c r="AY304" s="8">
        <v>1153.26</v>
      </c>
      <c r="AZ304" s="8">
        <v>0</v>
      </c>
      <c r="BA304" s="8">
        <v>1095.1489999999999</v>
      </c>
      <c r="BB304" s="37">
        <f>ROUND((AY304+AZ304)/BA304*100,0)</f>
        <v>105</v>
      </c>
      <c r="BC304" s="37">
        <f>IF(BB304&lt;90,0,IF(BB304&lt;95,1,IF(BB304&lt;100,2,3)))</f>
        <v>3</v>
      </c>
      <c r="BD304" s="7" t="s">
        <v>381</v>
      </c>
      <c r="BE304" s="37" t="str">
        <f>IF(BD304="Не имеется",SUBSTITUTE(BD304,"Не имеется",1),SUBSTITUTE(BD304,"Имеется",0))</f>
        <v>1</v>
      </c>
      <c r="BF304" s="8">
        <v>0</v>
      </c>
      <c r="BG304" s="8">
        <v>225.86699999999999</v>
      </c>
      <c r="BH304" s="37">
        <f>ROUND(BF304/BG304*100,0)</f>
        <v>0</v>
      </c>
      <c r="BI304" s="37">
        <f>IF(BH304&gt;50,0,IF(BH304&gt;40,1,IF(BH304&gt;30,2,IF(BH304&gt;20,3,IF(BH304&gt;10,4,5)))))</f>
        <v>5</v>
      </c>
      <c r="BJ304" s="23">
        <v>0</v>
      </c>
      <c r="BK304" s="23">
        <v>1075.72</v>
      </c>
      <c r="BL304" s="1">
        <f>ROUND(BJ304/BK304*100,0)</f>
        <v>0</v>
      </c>
      <c r="BM304" s="37">
        <f>IF(BL304&gt;15,0,IF(BL304&gt;12,1,IF(BL304&gt;9,2,IF(BL304&gt;6,3,IF(BL304&gt;3,4,5)))))</f>
        <v>5</v>
      </c>
      <c r="BN304" s="23">
        <v>0</v>
      </c>
      <c r="BO304" s="23">
        <v>30.745999999999981</v>
      </c>
      <c r="BP304" s="23">
        <v>9.4139999999999873</v>
      </c>
      <c r="BQ304" s="23">
        <v>195.12100000000001</v>
      </c>
      <c r="BR304" s="23">
        <v>775.63</v>
      </c>
      <c r="BS304" s="37">
        <f t="shared" si="437"/>
        <v>0</v>
      </c>
      <c r="BT304" s="37">
        <f>IF(BS304&gt;5,0,IF(BS304&gt;0,1,2))</f>
        <v>2</v>
      </c>
      <c r="BU304" s="10" t="s">
        <v>384</v>
      </c>
      <c r="BV304" s="50" t="str">
        <f>IF(BU304="Осуществляется",SUBSTITUTE(BU304,"Осуществляется",1),SUBSTITUTE(BU304,"Не осуществляется",0))</f>
        <v>1</v>
      </c>
      <c r="BW304" s="10" t="s">
        <v>384</v>
      </c>
      <c r="BX304" s="50" t="str">
        <f>IF(BW304="Осуществляется",SUBSTITUTE(BW304,"Осуществляется",1),SUBSTITUTE(BW304,"Не осуществляется",0))</f>
        <v>1</v>
      </c>
      <c r="BY304" s="10" t="s">
        <v>384</v>
      </c>
      <c r="BZ304" s="50" t="str">
        <f>IF(BY304="Осуществляется",SUBSTITUTE(BY304,"Осуществляется",1),SUBSTITUTE(BY304,"Не осуществляется",0))</f>
        <v>1</v>
      </c>
      <c r="CA304" s="10" t="s">
        <v>384</v>
      </c>
      <c r="CB304" s="50" t="str">
        <f>IF(CA304="Осуществляется",SUBSTITUTE(CA304,"Осуществляется",1),SUBSTITUTE(CA304,"Не осуществляется",0))</f>
        <v>1</v>
      </c>
      <c r="CC304" s="10" t="s">
        <v>385</v>
      </c>
      <c r="CD304" s="50" t="str">
        <f>IF(CC304="Осуществляется",SUBSTITUTE(CC304,"Осуществляется",1),SUBSTITUTE(CC304,"Не осуществляется",0))</f>
        <v>0</v>
      </c>
      <c r="CE304" s="10" t="s">
        <v>422</v>
      </c>
      <c r="CF304" s="50" t="str">
        <f t="shared" si="445"/>
        <v>1</v>
      </c>
      <c r="CG304" s="18">
        <f t="shared" si="444"/>
        <v>46</v>
      </c>
    </row>
    <row r="305" spans="1:86" s="45" customFormat="1" ht="34.15" customHeight="1" x14ac:dyDescent="0.2">
      <c r="A305" s="34">
        <v>299</v>
      </c>
      <c r="B305" s="43" t="s">
        <v>228</v>
      </c>
      <c r="C305" s="23">
        <v>1426.7739999999999</v>
      </c>
      <c r="D305" s="23">
        <v>0</v>
      </c>
      <c r="E305" s="23">
        <v>1452.6669999999999</v>
      </c>
      <c r="F305" s="23">
        <v>0</v>
      </c>
      <c r="G305" s="37">
        <f t="shared" si="448"/>
        <v>98</v>
      </c>
      <c r="H305" s="37">
        <f t="shared" si="449"/>
        <v>5</v>
      </c>
      <c r="I305" s="9" t="s">
        <v>378</v>
      </c>
      <c r="J305" s="50" t="str">
        <f t="shared" si="450"/>
        <v>1</v>
      </c>
      <c r="K305" s="23">
        <v>449.53399999999999</v>
      </c>
      <c r="L305" s="23">
        <v>369.64299999999997</v>
      </c>
      <c r="M305" s="37">
        <f t="shared" si="451"/>
        <v>18</v>
      </c>
      <c r="N305" s="37">
        <f t="shared" si="452"/>
        <v>3</v>
      </c>
      <c r="O305" s="8">
        <v>1426.7739999999999</v>
      </c>
      <c r="P305" s="8">
        <v>1169.6790000000001</v>
      </c>
      <c r="Q305" s="39">
        <f t="shared" si="453"/>
        <v>22</v>
      </c>
      <c r="R305" s="37">
        <f t="shared" si="454"/>
        <v>2</v>
      </c>
      <c r="S305" s="8">
        <v>0</v>
      </c>
      <c r="T305" s="37">
        <f t="shared" si="455"/>
        <v>1</v>
      </c>
      <c r="U305" s="8" t="s">
        <v>381</v>
      </c>
      <c r="V305" s="37" t="str">
        <f t="shared" si="456"/>
        <v>0</v>
      </c>
      <c r="W305" s="8">
        <v>693.36599999999999</v>
      </c>
      <c r="X305" s="8">
        <v>3035.0309999999999</v>
      </c>
      <c r="Y305" s="37">
        <f t="shared" si="457"/>
        <v>23</v>
      </c>
      <c r="Z305" s="37">
        <f t="shared" si="458"/>
        <v>1</v>
      </c>
      <c r="AA305" s="8">
        <v>0</v>
      </c>
      <c r="AB305" s="8">
        <v>3001.2350000000001</v>
      </c>
      <c r="AC305" s="38">
        <f t="shared" si="459"/>
        <v>0</v>
      </c>
      <c r="AD305" s="37">
        <f t="shared" si="460"/>
        <v>2</v>
      </c>
      <c r="AE305" s="23">
        <v>0</v>
      </c>
      <c r="AF305" s="37">
        <f t="shared" si="461"/>
        <v>1</v>
      </c>
      <c r="AG305" s="8">
        <v>312.22000000000003</v>
      </c>
      <c r="AH305" s="8">
        <v>470.53300000000002</v>
      </c>
      <c r="AI305" s="8">
        <v>369.64299999999997</v>
      </c>
      <c r="AJ305" s="8">
        <v>449.53399999999999</v>
      </c>
      <c r="AK305" s="41">
        <f t="shared" si="424"/>
        <v>0</v>
      </c>
      <c r="AL305" s="41">
        <f t="shared" si="462"/>
        <v>3</v>
      </c>
      <c r="AM305" s="10" t="s">
        <v>378</v>
      </c>
      <c r="AN305" s="37" t="str">
        <f t="shared" si="463"/>
        <v>1</v>
      </c>
      <c r="AO305" s="10" t="s">
        <v>380</v>
      </c>
      <c r="AP305" s="37" t="str">
        <f t="shared" si="464"/>
        <v>1</v>
      </c>
      <c r="AQ305" s="23">
        <v>151.376</v>
      </c>
      <c r="AR305" s="23">
        <v>261.68</v>
      </c>
      <c r="AS305" s="23">
        <v>307.92200000000003</v>
      </c>
      <c r="AT305" s="23">
        <v>284.608</v>
      </c>
      <c r="AU305" s="40">
        <f t="shared" si="465"/>
        <v>18</v>
      </c>
      <c r="AV305" s="37">
        <f t="shared" si="466"/>
        <v>4</v>
      </c>
      <c r="AW305" s="10" t="s">
        <v>381</v>
      </c>
      <c r="AX305" s="37" t="str">
        <f t="shared" si="467"/>
        <v>1</v>
      </c>
      <c r="AY305" s="8">
        <v>3058.6579999999999</v>
      </c>
      <c r="AZ305" s="8">
        <v>0</v>
      </c>
      <c r="BA305" s="8">
        <v>3001.2350000000001</v>
      </c>
      <c r="BB305" s="37">
        <f t="shared" si="468"/>
        <v>102</v>
      </c>
      <c r="BC305" s="37">
        <f t="shared" si="469"/>
        <v>3</v>
      </c>
      <c r="BD305" s="7" t="s">
        <v>381</v>
      </c>
      <c r="BE305" s="37" t="str">
        <f t="shared" si="470"/>
        <v>1</v>
      </c>
      <c r="BF305" s="8">
        <v>0</v>
      </c>
      <c r="BG305" s="8">
        <v>369.64299999999997</v>
      </c>
      <c r="BH305" s="37">
        <f t="shared" si="471"/>
        <v>0</v>
      </c>
      <c r="BI305" s="37">
        <f t="shared" si="472"/>
        <v>5</v>
      </c>
      <c r="BJ305" s="23">
        <v>0</v>
      </c>
      <c r="BK305" s="23">
        <v>2977.6080000000002</v>
      </c>
      <c r="BL305" s="1">
        <f t="shared" si="473"/>
        <v>0</v>
      </c>
      <c r="BM305" s="37">
        <f t="shared" si="474"/>
        <v>5</v>
      </c>
      <c r="BN305" s="23">
        <v>0</v>
      </c>
      <c r="BO305" s="23">
        <v>-255.08100000000007</v>
      </c>
      <c r="BP305" s="23">
        <v>8.3149999999999409</v>
      </c>
      <c r="BQ305" s="23">
        <v>624.72400000000005</v>
      </c>
      <c r="BR305" s="23">
        <v>685.05100000000004</v>
      </c>
      <c r="BS305" s="37">
        <f t="shared" si="437"/>
        <v>0</v>
      </c>
      <c r="BT305" s="37">
        <f t="shared" si="475"/>
        <v>2</v>
      </c>
      <c r="BU305" s="10" t="s">
        <v>384</v>
      </c>
      <c r="BV305" s="50" t="str">
        <f t="shared" si="446"/>
        <v>1</v>
      </c>
      <c r="BW305" s="10" t="s">
        <v>384</v>
      </c>
      <c r="BX305" s="50" t="str">
        <f t="shared" si="478"/>
        <v>1</v>
      </c>
      <c r="BY305" s="10" t="s">
        <v>384</v>
      </c>
      <c r="BZ305" s="50" t="str">
        <f t="shared" si="440"/>
        <v>1</v>
      </c>
      <c r="CA305" s="10" t="s">
        <v>384</v>
      </c>
      <c r="CB305" s="50" t="str">
        <f t="shared" si="441"/>
        <v>1</v>
      </c>
      <c r="CC305" s="10" t="s">
        <v>385</v>
      </c>
      <c r="CD305" s="50" t="str">
        <f t="shared" si="477"/>
        <v>0</v>
      </c>
      <c r="CE305" s="10" t="s">
        <v>422</v>
      </c>
      <c r="CF305" s="50" t="str">
        <f t="shared" si="445"/>
        <v>1</v>
      </c>
      <c r="CG305" s="18">
        <f t="shared" si="444"/>
        <v>47</v>
      </c>
    </row>
    <row r="306" spans="1:86" s="45" customFormat="1" ht="34.15" customHeight="1" x14ac:dyDescent="0.2">
      <c r="A306" s="34">
        <v>302</v>
      </c>
      <c r="B306" s="43" t="s">
        <v>229</v>
      </c>
      <c r="C306" s="23">
        <v>2166.6999999999998</v>
      </c>
      <c r="D306" s="23">
        <v>0</v>
      </c>
      <c r="E306" s="23">
        <v>2244.3809999999999</v>
      </c>
      <c r="F306" s="23">
        <v>0</v>
      </c>
      <c r="G306" s="37">
        <f t="shared" si="448"/>
        <v>97</v>
      </c>
      <c r="H306" s="37">
        <f t="shared" si="449"/>
        <v>5</v>
      </c>
      <c r="I306" s="9" t="s">
        <v>378</v>
      </c>
      <c r="J306" s="50" t="str">
        <f t="shared" si="450"/>
        <v>1</v>
      </c>
      <c r="K306" s="23">
        <v>1253.152</v>
      </c>
      <c r="L306" s="23">
        <v>1579.9359999999999</v>
      </c>
      <c r="M306" s="37">
        <f t="shared" si="451"/>
        <v>26</v>
      </c>
      <c r="N306" s="37">
        <f t="shared" si="452"/>
        <v>1</v>
      </c>
      <c r="O306" s="8">
        <v>2166.6999999999998</v>
      </c>
      <c r="P306" s="8">
        <v>1829.2249999999999</v>
      </c>
      <c r="Q306" s="39">
        <f t="shared" si="453"/>
        <v>18</v>
      </c>
      <c r="R306" s="37">
        <f t="shared" si="454"/>
        <v>3</v>
      </c>
      <c r="S306" s="8">
        <v>0</v>
      </c>
      <c r="T306" s="37">
        <f t="shared" si="455"/>
        <v>1</v>
      </c>
      <c r="U306" s="8" t="s">
        <v>381</v>
      </c>
      <c r="V306" s="37" t="str">
        <f t="shared" si="456"/>
        <v>0</v>
      </c>
      <c r="W306" s="8">
        <v>673.61099999999999</v>
      </c>
      <c r="X306" s="8">
        <v>2286.058</v>
      </c>
      <c r="Y306" s="37">
        <f t="shared" si="457"/>
        <v>29</v>
      </c>
      <c r="Z306" s="37">
        <f t="shared" si="458"/>
        <v>1</v>
      </c>
      <c r="AA306" s="8">
        <v>0</v>
      </c>
      <c r="AB306" s="8">
        <v>2135.864</v>
      </c>
      <c r="AC306" s="38">
        <f t="shared" si="459"/>
        <v>0</v>
      </c>
      <c r="AD306" s="37">
        <f t="shared" si="460"/>
        <v>2</v>
      </c>
      <c r="AE306" s="23">
        <v>0</v>
      </c>
      <c r="AF306" s="37">
        <f t="shared" si="461"/>
        <v>1</v>
      </c>
      <c r="AG306" s="8">
        <v>1370.115</v>
      </c>
      <c r="AH306" s="8">
        <v>1377.152</v>
      </c>
      <c r="AI306" s="8">
        <v>1579.9359999999999</v>
      </c>
      <c r="AJ306" s="8">
        <v>1253.152</v>
      </c>
      <c r="AK306" s="41">
        <f t="shared" si="424"/>
        <v>0</v>
      </c>
      <c r="AL306" s="41">
        <f t="shared" si="462"/>
        <v>3</v>
      </c>
      <c r="AM306" s="10" t="s">
        <v>378</v>
      </c>
      <c r="AN306" s="37" t="str">
        <f t="shared" si="463"/>
        <v>1</v>
      </c>
      <c r="AO306" s="10" t="s">
        <v>380</v>
      </c>
      <c r="AP306" s="37" t="str">
        <f t="shared" si="464"/>
        <v>1</v>
      </c>
      <c r="AQ306" s="23">
        <v>249.43899999999999</v>
      </c>
      <c r="AR306" s="23">
        <v>443.399</v>
      </c>
      <c r="AS306" s="23">
        <v>366.60700000000003</v>
      </c>
      <c r="AT306" s="23">
        <v>984.28099999999995</v>
      </c>
      <c r="AU306" s="40">
        <f t="shared" si="465"/>
        <v>179</v>
      </c>
      <c r="AV306" s="37">
        <f t="shared" si="466"/>
        <v>0</v>
      </c>
      <c r="AW306" s="10" t="s">
        <v>381</v>
      </c>
      <c r="AX306" s="37" t="str">
        <f t="shared" si="467"/>
        <v>1</v>
      </c>
      <c r="AY306" s="8">
        <v>2345.6849999999999</v>
      </c>
      <c r="AZ306" s="8">
        <v>0</v>
      </c>
      <c r="BA306" s="8">
        <v>2135.864</v>
      </c>
      <c r="BB306" s="37">
        <f t="shared" si="468"/>
        <v>110</v>
      </c>
      <c r="BC306" s="37">
        <f t="shared" si="469"/>
        <v>3</v>
      </c>
      <c r="BD306" s="7" t="s">
        <v>381</v>
      </c>
      <c r="BE306" s="37" t="str">
        <f t="shared" si="470"/>
        <v>1</v>
      </c>
      <c r="BF306" s="8">
        <v>0</v>
      </c>
      <c r="BG306" s="8">
        <v>1579.9359999999999</v>
      </c>
      <c r="BH306" s="37">
        <f t="shared" si="471"/>
        <v>0</v>
      </c>
      <c r="BI306" s="37">
        <f t="shared" si="472"/>
        <v>5</v>
      </c>
      <c r="BJ306" s="23">
        <v>0</v>
      </c>
      <c r="BK306" s="23">
        <v>2076.2370000000001</v>
      </c>
      <c r="BL306" s="1">
        <f t="shared" si="473"/>
        <v>0</v>
      </c>
      <c r="BM306" s="37">
        <f t="shared" si="474"/>
        <v>5</v>
      </c>
      <c r="BN306" s="23">
        <v>0</v>
      </c>
      <c r="BO306" s="23">
        <v>593.74899999999991</v>
      </c>
      <c r="BP306" s="23">
        <v>257.13099999999997</v>
      </c>
      <c r="BQ306" s="23">
        <v>986.18700000000001</v>
      </c>
      <c r="BR306" s="23">
        <v>416.48</v>
      </c>
      <c r="BS306" s="37">
        <f t="shared" si="437"/>
        <v>0</v>
      </c>
      <c r="BT306" s="37">
        <f t="shared" si="475"/>
        <v>2</v>
      </c>
      <c r="BU306" s="10" t="s">
        <v>384</v>
      </c>
      <c r="BV306" s="50" t="str">
        <f t="shared" si="446"/>
        <v>1</v>
      </c>
      <c r="BW306" s="10" t="s">
        <v>384</v>
      </c>
      <c r="BX306" s="50" t="str">
        <f t="shared" si="478"/>
        <v>1</v>
      </c>
      <c r="BY306" s="10" t="s">
        <v>384</v>
      </c>
      <c r="BZ306" s="50" t="str">
        <f t="shared" si="440"/>
        <v>1</v>
      </c>
      <c r="CA306" s="10" t="s">
        <v>384</v>
      </c>
      <c r="CB306" s="50" t="str">
        <f t="shared" si="441"/>
        <v>1</v>
      </c>
      <c r="CC306" s="10" t="s">
        <v>385</v>
      </c>
      <c r="CD306" s="50" t="str">
        <f t="shared" si="477"/>
        <v>0</v>
      </c>
      <c r="CE306" s="10" t="s">
        <v>422</v>
      </c>
      <c r="CF306" s="50" t="str">
        <f t="shared" si="445"/>
        <v>1</v>
      </c>
      <c r="CG306" s="18">
        <f t="shared" si="444"/>
        <v>42</v>
      </c>
    </row>
    <row r="307" spans="1:86" s="45" customFormat="1" ht="34.15" customHeight="1" x14ac:dyDescent="0.2">
      <c r="A307" s="34">
        <v>303</v>
      </c>
      <c r="B307" s="35" t="s">
        <v>230</v>
      </c>
      <c r="C307" s="23">
        <v>8838204.1999999993</v>
      </c>
      <c r="D307" s="23">
        <v>0</v>
      </c>
      <c r="E307" s="23">
        <v>9593475.4000000004</v>
      </c>
      <c r="F307" s="23">
        <v>73977.8</v>
      </c>
      <c r="G307" s="37">
        <f t="shared" si="448"/>
        <v>93</v>
      </c>
      <c r="H307" s="37">
        <f t="shared" si="449"/>
        <v>5</v>
      </c>
      <c r="I307" s="9" t="s">
        <v>378</v>
      </c>
      <c r="J307" s="50" t="str">
        <f t="shared" si="450"/>
        <v>1</v>
      </c>
      <c r="K307" s="23">
        <v>3947308.9</v>
      </c>
      <c r="L307" s="23">
        <v>4385329.3</v>
      </c>
      <c r="M307" s="37">
        <f t="shared" si="451"/>
        <v>11</v>
      </c>
      <c r="N307" s="37">
        <f t="shared" si="452"/>
        <v>4</v>
      </c>
      <c r="O307" s="8">
        <v>4362931.7</v>
      </c>
      <c r="P307" s="8">
        <v>4204393.4000000004</v>
      </c>
      <c r="Q307" s="39">
        <f t="shared" si="453"/>
        <v>4</v>
      </c>
      <c r="R307" s="37">
        <f t="shared" si="454"/>
        <v>5</v>
      </c>
      <c r="S307" s="8">
        <v>0</v>
      </c>
      <c r="T307" s="37">
        <f t="shared" si="455"/>
        <v>1</v>
      </c>
      <c r="U307" s="8" t="s">
        <v>380</v>
      </c>
      <c r="V307" s="37" t="str">
        <f t="shared" si="456"/>
        <v>1</v>
      </c>
      <c r="W307" s="8">
        <v>0</v>
      </c>
      <c r="X307" s="8">
        <v>7076094.7000000002</v>
      </c>
      <c r="Y307" s="37">
        <f t="shared" si="457"/>
        <v>0</v>
      </c>
      <c r="Z307" s="37">
        <f t="shared" si="458"/>
        <v>3</v>
      </c>
      <c r="AA307" s="8">
        <v>0</v>
      </c>
      <c r="AB307" s="8">
        <v>10994726.199999999</v>
      </c>
      <c r="AC307" s="38">
        <f t="shared" si="459"/>
        <v>0</v>
      </c>
      <c r="AD307" s="37">
        <f t="shared" si="460"/>
        <v>2</v>
      </c>
      <c r="AE307" s="23">
        <v>0</v>
      </c>
      <c r="AF307" s="37">
        <f t="shared" si="461"/>
        <v>1</v>
      </c>
      <c r="AG307" s="8">
        <v>4926652.7</v>
      </c>
      <c r="AH307" s="8">
        <v>4227866.7</v>
      </c>
      <c r="AI307" s="8">
        <v>4383423.5</v>
      </c>
      <c r="AJ307" s="8">
        <v>3947308.9</v>
      </c>
      <c r="AK307" s="41">
        <f t="shared" si="424"/>
        <v>5</v>
      </c>
      <c r="AL307" s="41">
        <f t="shared" si="462"/>
        <v>1</v>
      </c>
      <c r="AM307" s="10" t="s">
        <v>378</v>
      </c>
      <c r="AN307" s="37" t="str">
        <f t="shared" si="463"/>
        <v>1</v>
      </c>
      <c r="AO307" s="10" t="s">
        <v>380</v>
      </c>
      <c r="AP307" s="37" t="str">
        <f t="shared" si="464"/>
        <v>1</v>
      </c>
      <c r="AQ307" s="23">
        <v>931960.6</v>
      </c>
      <c r="AR307" s="23">
        <v>1334173.7</v>
      </c>
      <c r="AS307" s="23">
        <v>1354559.8</v>
      </c>
      <c r="AT307" s="23">
        <v>1305958.6000000001</v>
      </c>
      <c r="AU307" s="40">
        <f t="shared" si="465"/>
        <v>8</v>
      </c>
      <c r="AV307" s="40">
        <f t="shared" si="466"/>
        <v>5</v>
      </c>
      <c r="AW307" s="10" t="s">
        <v>381</v>
      </c>
      <c r="AX307" s="37" t="str">
        <f t="shared" si="467"/>
        <v>1</v>
      </c>
      <c r="AY307" s="8">
        <v>10961279.199999999</v>
      </c>
      <c r="AZ307" s="8">
        <v>69781.3</v>
      </c>
      <c r="BA307" s="8">
        <v>10994726.199999999</v>
      </c>
      <c r="BB307" s="37">
        <f t="shared" si="468"/>
        <v>100</v>
      </c>
      <c r="BC307" s="37">
        <f t="shared" si="469"/>
        <v>3</v>
      </c>
      <c r="BD307" s="10" t="s">
        <v>381</v>
      </c>
      <c r="BE307" s="37" t="str">
        <f t="shared" si="470"/>
        <v>1</v>
      </c>
      <c r="BF307" s="8">
        <v>3362652.1</v>
      </c>
      <c r="BG307" s="8">
        <v>4385329.3</v>
      </c>
      <c r="BH307" s="37">
        <f t="shared" si="471"/>
        <v>77</v>
      </c>
      <c r="BI307" s="37">
        <f t="shared" si="472"/>
        <v>0</v>
      </c>
      <c r="BJ307" s="23">
        <v>195819.6</v>
      </c>
      <c r="BK307" s="23">
        <v>7109544</v>
      </c>
      <c r="BL307" s="1">
        <f t="shared" si="473"/>
        <v>3</v>
      </c>
      <c r="BM307" s="37">
        <f t="shared" si="474"/>
        <v>5</v>
      </c>
      <c r="BN307" s="23">
        <v>269000</v>
      </c>
      <c r="BO307" s="23">
        <v>241052.19999999972</v>
      </c>
      <c r="BP307" s="23">
        <v>0</v>
      </c>
      <c r="BQ307" s="23">
        <v>4144277.1</v>
      </c>
      <c r="BR307" s="23">
        <v>0</v>
      </c>
      <c r="BS307" s="37">
        <f t="shared" si="437"/>
        <v>1</v>
      </c>
      <c r="BT307" s="37">
        <f t="shared" si="475"/>
        <v>1</v>
      </c>
      <c r="BU307" s="10" t="s">
        <v>384</v>
      </c>
      <c r="BV307" s="50" t="str">
        <f t="shared" si="446"/>
        <v>1</v>
      </c>
      <c r="BW307" s="10" t="s">
        <v>384</v>
      </c>
      <c r="BX307" s="50" t="str">
        <f t="shared" si="478"/>
        <v>1</v>
      </c>
      <c r="BY307" s="10" t="s">
        <v>384</v>
      </c>
      <c r="BZ307" s="50" t="str">
        <f t="shared" si="440"/>
        <v>1</v>
      </c>
      <c r="CA307" s="10" t="s">
        <v>384</v>
      </c>
      <c r="CB307" s="50" t="str">
        <f t="shared" si="441"/>
        <v>1</v>
      </c>
      <c r="CC307" s="10" t="s">
        <v>384</v>
      </c>
      <c r="CD307" s="50" t="str">
        <f t="shared" si="477"/>
        <v>1</v>
      </c>
      <c r="CE307" s="10" t="s">
        <v>422</v>
      </c>
      <c r="CF307" s="50" t="str">
        <f t="shared" si="445"/>
        <v>1</v>
      </c>
      <c r="CG307" s="18">
        <f t="shared" si="444"/>
        <v>48</v>
      </c>
      <c r="CH307" s="42"/>
    </row>
    <row r="308" spans="1:86" s="45" customFormat="1" ht="34.15" customHeight="1" x14ac:dyDescent="0.2">
      <c r="A308" s="34">
        <v>304</v>
      </c>
      <c r="B308" s="35" t="s">
        <v>244</v>
      </c>
      <c r="C308" s="23">
        <v>3119462.6</v>
      </c>
      <c r="D308" s="23">
        <v>0</v>
      </c>
      <c r="E308" s="23">
        <v>3659444.8</v>
      </c>
      <c r="F308" s="23">
        <v>38902</v>
      </c>
      <c r="G308" s="37">
        <f t="shared" si="448"/>
        <v>86</v>
      </c>
      <c r="H308" s="37">
        <f t="shared" si="449"/>
        <v>4</v>
      </c>
      <c r="I308" s="9" t="s">
        <v>378</v>
      </c>
      <c r="J308" s="50" t="str">
        <f t="shared" si="450"/>
        <v>1</v>
      </c>
      <c r="K308" s="23">
        <v>1703134</v>
      </c>
      <c r="L308" s="23">
        <v>1808140.9</v>
      </c>
      <c r="M308" s="37">
        <f t="shared" si="451"/>
        <v>6</v>
      </c>
      <c r="N308" s="37">
        <f t="shared" si="452"/>
        <v>5</v>
      </c>
      <c r="O308" s="8">
        <v>2058218.2</v>
      </c>
      <c r="P308" s="8">
        <v>1835478.2</v>
      </c>
      <c r="Q308" s="39">
        <f t="shared" si="453"/>
        <v>12</v>
      </c>
      <c r="R308" s="37">
        <f t="shared" si="454"/>
        <v>4</v>
      </c>
      <c r="S308" s="8">
        <v>0</v>
      </c>
      <c r="T308" s="37">
        <f t="shared" si="455"/>
        <v>1</v>
      </c>
      <c r="U308" s="8" t="s">
        <v>380</v>
      </c>
      <c r="V308" s="37" t="str">
        <f t="shared" si="456"/>
        <v>1</v>
      </c>
      <c r="W308" s="8">
        <v>0</v>
      </c>
      <c r="X308" s="8">
        <v>2542394.5</v>
      </c>
      <c r="Y308" s="37">
        <f t="shared" si="457"/>
        <v>0</v>
      </c>
      <c r="Z308" s="37">
        <f t="shared" si="458"/>
        <v>3</v>
      </c>
      <c r="AA308" s="8">
        <v>0</v>
      </c>
      <c r="AB308" s="8">
        <v>3905103.4</v>
      </c>
      <c r="AC308" s="37">
        <f t="shared" si="459"/>
        <v>0</v>
      </c>
      <c r="AD308" s="37">
        <f t="shared" si="460"/>
        <v>2</v>
      </c>
      <c r="AE308" s="23">
        <v>0</v>
      </c>
      <c r="AF308" s="37">
        <f t="shared" si="461"/>
        <v>1</v>
      </c>
      <c r="AG308" s="8">
        <v>1916371.8</v>
      </c>
      <c r="AH308" s="8">
        <v>1827978.2</v>
      </c>
      <c r="AI308" s="8">
        <v>1801285.5</v>
      </c>
      <c r="AJ308" s="8">
        <v>1703134</v>
      </c>
      <c r="AK308" s="41">
        <f t="shared" si="424"/>
        <v>0</v>
      </c>
      <c r="AL308" s="41">
        <f t="shared" si="462"/>
        <v>3</v>
      </c>
      <c r="AM308" s="10" t="s">
        <v>378</v>
      </c>
      <c r="AN308" s="37" t="str">
        <f t="shared" si="463"/>
        <v>1</v>
      </c>
      <c r="AO308" s="10" t="s">
        <v>380</v>
      </c>
      <c r="AP308" s="37" t="str">
        <f t="shared" si="464"/>
        <v>1</v>
      </c>
      <c r="AQ308" s="23">
        <v>385606.1</v>
      </c>
      <c r="AR308" s="23">
        <v>452170.2</v>
      </c>
      <c r="AS308" s="23">
        <v>448195.5</v>
      </c>
      <c r="AT308" s="23">
        <v>630400</v>
      </c>
      <c r="AU308" s="40">
        <f t="shared" si="465"/>
        <v>47</v>
      </c>
      <c r="AV308" s="40">
        <f t="shared" si="466"/>
        <v>1</v>
      </c>
      <c r="AW308" s="10" t="s">
        <v>381</v>
      </c>
      <c r="AX308" s="37" t="str">
        <f t="shared" si="467"/>
        <v>1</v>
      </c>
      <c r="AY308" s="8">
        <v>3903232.5</v>
      </c>
      <c r="AZ308" s="8">
        <v>0</v>
      </c>
      <c r="BA308" s="8">
        <v>3905103.4</v>
      </c>
      <c r="BB308" s="37">
        <f t="shared" si="468"/>
        <v>100</v>
      </c>
      <c r="BC308" s="37">
        <f t="shared" si="469"/>
        <v>3</v>
      </c>
      <c r="BD308" s="7" t="s">
        <v>381</v>
      </c>
      <c r="BE308" s="37" t="str">
        <f t="shared" si="470"/>
        <v>1</v>
      </c>
      <c r="BF308" s="8">
        <v>467259.3</v>
      </c>
      <c r="BG308" s="8">
        <v>1808140.9</v>
      </c>
      <c r="BH308" s="37">
        <f t="shared" si="471"/>
        <v>26</v>
      </c>
      <c r="BI308" s="37">
        <f t="shared" si="472"/>
        <v>3</v>
      </c>
      <c r="BJ308" s="23">
        <v>10708.7</v>
      </c>
      <c r="BK308" s="23">
        <v>2547553.7000000002</v>
      </c>
      <c r="BL308" s="1">
        <f t="shared" si="473"/>
        <v>0</v>
      </c>
      <c r="BM308" s="37">
        <f t="shared" si="474"/>
        <v>5</v>
      </c>
      <c r="BN308" s="23">
        <v>-67195.200000000012</v>
      </c>
      <c r="BO308" s="23">
        <v>44144.199999999953</v>
      </c>
      <c r="BP308" s="23">
        <v>0</v>
      </c>
      <c r="BQ308" s="59">
        <v>1763996.7</v>
      </c>
      <c r="BR308" s="59">
        <v>0</v>
      </c>
      <c r="BS308" s="37">
        <f t="shared" si="437"/>
        <v>0</v>
      </c>
      <c r="BT308" s="37">
        <f t="shared" si="475"/>
        <v>2</v>
      </c>
      <c r="BU308" s="10" t="s">
        <v>384</v>
      </c>
      <c r="BV308" s="50" t="str">
        <f t="shared" si="446"/>
        <v>1</v>
      </c>
      <c r="BW308" s="10" t="s">
        <v>384</v>
      </c>
      <c r="BX308" s="50" t="str">
        <f t="shared" si="478"/>
        <v>1</v>
      </c>
      <c r="BY308" s="10" t="s">
        <v>384</v>
      </c>
      <c r="BZ308" s="50" t="str">
        <f t="shared" si="440"/>
        <v>1</v>
      </c>
      <c r="CA308" s="10" t="s">
        <v>384</v>
      </c>
      <c r="CB308" s="50" t="str">
        <f t="shared" si="441"/>
        <v>1</v>
      </c>
      <c r="CC308" s="10" t="s">
        <v>384</v>
      </c>
      <c r="CD308" s="50" t="str">
        <f t="shared" si="477"/>
        <v>1</v>
      </c>
      <c r="CE308" s="10" t="s">
        <v>422</v>
      </c>
      <c r="CF308" s="50" t="str">
        <f t="shared" si="445"/>
        <v>1</v>
      </c>
      <c r="CG308" s="18">
        <f t="shared" si="444"/>
        <v>49</v>
      </c>
      <c r="CH308" s="42"/>
    </row>
    <row r="309" spans="1:86" s="19" customFormat="1" ht="16.5" x14ac:dyDescent="0.2">
      <c r="A309" s="11"/>
      <c r="B309" s="12" t="s">
        <v>3</v>
      </c>
      <c r="C309" s="13">
        <f>SUM(C5:C308)</f>
        <v>31047417.932560004</v>
      </c>
      <c r="D309" s="13">
        <f>SUM(D5:D308)</f>
        <v>168135.15399999998</v>
      </c>
      <c r="E309" s="13">
        <f>SUM(E5:E308)</f>
        <v>32975773.021560002</v>
      </c>
      <c r="F309" s="13">
        <f>SUM(F5:F308)</f>
        <v>476992.09699999989</v>
      </c>
      <c r="G309" s="14">
        <f t="shared" si="448"/>
        <v>95</v>
      </c>
      <c r="H309" s="15"/>
      <c r="I309" s="16"/>
      <c r="J309" s="16"/>
      <c r="K309" s="13">
        <f>SUM(K5:K308)</f>
        <v>12040390.368999997</v>
      </c>
      <c r="L309" s="13">
        <f>SUM(L5:L308)</f>
        <v>13005011.490629999</v>
      </c>
      <c r="M309" s="14">
        <f t="shared" si="451"/>
        <v>8</v>
      </c>
      <c r="N309" s="14"/>
      <c r="O309" s="17">
        <f>SUM(O5:O308)</f>
        <v>15198779.002549995</v>
      </c>
      <c r="P309" s="17">
        <f>SUM(P5:P308)</f>
        <v>13470217.625000002</v>
      </c>
      <c r="Q309" s="15">
        <f t="shared" si="453"/>
        <v>13</v>
      </c>
      <c r="R309" s="12"/>
      <c r="S309" s="17">
        <f>SUM(S5:S308)</f>
        <v>9850</v>
      </c>
      <c r="T309" s="12"/>
      <c r="U309" s="17"/>
      <c r="V309" s="17"/>
      <c r="W309" s="17">
        <f>SUM(W5:W308)</f>
        <v>2976157.4446300012</v>
      </c>
      <c r="X309" s="17">
        <f>SUM(X5:X308)</f>
        <v>22468305.875210002</v>
      </c>
      <c r="Y309" s="14">
        <f t="shared" si="457"/>
        <v>13</v>
      </c>
      <c r="Z309" s="14"/>
      <c r="AA309" s="17">
        <f>SUM(AA5:AA308)</f>
        <v>0</v>
      </c>
      <c r="AB309" s="17">
        <f>SUM(AB5:AB308)</f>
        <v>35910180.658610009</v>
      </c>
      <c r="AC309" s="13">
        <f t="shared" si="459"/>
        <v>0</v>
      </c>
      <c r="AD309" s="17"/>
      <c r="AE309" s="17"/>
      <c r="AF309" s="17"/>
      <c r="AG309" s="17">
        <f>SUM(AG5:AG308)</f>
        <v>13724562.105999999</v>
      </c>
      <c r="AH309" s="17">
        <f>SUM(AH5:AH308)</f>
        <v>13137634.139999995</v>
      </c>
      <c r="AI309" s="17">
        <f>SUM(AI5:AI308)</f>
        <v>12905568.388279999</v>
      </c>
      <c r="AJ309" s="17">
        <f>SUM(AJ5:AJ308)</f>
        <v>12121032.42013</v>
      </c>
      <c r="AK309" s="12"/>
      <c r="AL309" s="12"/>
      <c r="AM309" s="12"/>
      <c r="AN309" s="12"/>
      <c r="AO309" s="12"/>
      <c r="AP309" s="12"/>
      <c r="AQ309" s="17">
        <f>SUM(AQ5:AQ308)</f>
        <v>2930806.3960000006</v>
      </c>
      <c r="AR309" s="17">
        <f>SUM(AR5:AR308)</f>
        <v>3796199.645</v>
      </c>
      <c r="AS309" s="17">
        <f>SUM(AS5:AS308)</f>
        <v>3671162.5449999999</v>
      </c>
      <c r="AT309" s="17">
        <f>SUM(AT5:AT308)</f>
        <v>4323856.0749999993</v>
      </c>
      <c r="AU309" s="18">
        <f t="shared" si="465"/>
        <v>25</v>
      </c>
      <c r="AV309" s="12"/>
      <c r="AW309" s="12"/>
      <c r="AX309" s="12"/>
      <c r="AY309" s="17">
        <f>SUM(AY5:AY308)</f>
        <v>36326770.357840016</v>
      </c>
      <c r="AZ309" s="17">
        <f>SUM(AZ5:AZ308)</f>
        <v>220786.51095999999</v>
      </c>
      <c r="BA309" s="17">
        <f>SUM(BA5:BA308)</f>
        <v>35910182.653610013</v>
      </c>
      <c r="BB309" s="12"/>
      <c r="BC309" s="12"/>
      <c r="BD309" s="12"/>
      <c r="BE309" s="12"/>
      <c r="BF309" s="17">
        <f>SUM(BF5:BF308)</f>
        <v>4701043.8859999999</v>
      </c>
      <c r="BG309" s="17">
        <f>SUM(BG5:BG308)</f>
        <v>11070927.098999998</v>
      </c>
      <c r="BH309" s="14">
        <f t="shared" si="471"/>
        <v>42</v>
      </c>
      <c r="BI309" s="17"/>
      <c r="BJ309" s="17">
        <f>SUM(BJ5:BJ308)</f>
        <v>240362.03100000002</v>
      </c>
      <c r="BK309" s="17">
        <f>SUM(BK5:BK308)</f>
        <v>22246454.219640005</v>
      </c>
      <c r="BL309" s="18">
        <f t="shared" si="473"/>
        <v>1</v>
      </c>
      <c r="BM309" s="15"/>
      <c r="BN309" s="15"/>
      <c r="BO309" s="15"/>
      <c r="BP309" s="15"/>
      <c r="BQ309" s="15"/>
      <c r="BR309" s="15"/>
      <c r="BS309" s="15"/>
      <c r="BT309" s="15"/>
      <c r="BU309" s="62"/>
      <c r="BV309" s="31"/>
      <c r="BW309" s="31"/>
      <c r="BX309" s="31"/>
      <c r="BY309" s="62"/>
      <c r="BZ309" s="31"/>
      <c r="CA309" s="62"/>
      <c r="CB309" s="31"/>
      <c r="CC309" s="31"/>
      <c r="CD309" s="31"/>
      <c r="CE309" s="62"/>
      <c r="CF309" s="62"/>
      <c r="CG309" s="18">
        <f t="shared" si="444"/>
        <v>0</v>
      </c>
    </row>
    <row r="310" spans="1:86" ht="15.75" x14ac:dyDescent="0.2">
      <c r="H310" s="48">
        <v>5</v>
      </c>
      <c r="J310" s="48">
        <v>1</v>
      </c>
      <c r="N310" s="45">
        <v>5</v>
      </c>
      <c r="R310" s="48">
        <v>5</v>
      </c>
      <c r="T310" s="49">
        <v>1</v>
      </c>
      <c r="V310" s="48">
        <v>1</v>
      </c>
      <c r="Z310" s="48">
        <v>3</v>
      </c>
      <c r="AD310" s="48">
        <v>2</v>
      </c>
      <c r="AF310" s="48">
        <v>1</v>
      </c>
      <c r="AL310" s="49">
        <v>3</v>
      </c>
      <c r="AN310" s="48">
        <v>1</v>
      </c>
      <c r="AP310" s="49">
        <v>1</v>
      </c>
      <c r="AV310" s="49">
        <v>5</v>
      </c>
      <c r="AX310" s="49">
        <v>1</v>
      </c>
      <c r="BC310" s="49">
        <v>3</v>
      </c>
      <c r="BE310" s="49">
        <v>1</v>
      </c>
      <c r="BI310" s="45">
        <v>5</v>
      </c>
      <c r="BM310" s="49">
        <v>5</v>
      </c>
      <c r="BT310" s="49">
        <v>2</v>
      </c>
      <c r="BV310" s="48">
        <v>1</v>
      </c>
      <c r="BX310" s="49">
        <v>1</v>
      </c>
      <c r="BZ310" s="49">
        <v>1</v>
      </c>
      <c r="CB310" s="49">
        <v>1</v>
      </c>
      <c r="CD310" s="49">
        <v>1</v>
      </c>
      <c r="CF310" s="49">
        <v>1</v>
      </c>
      <c r="CG310" s="18">
        <f t="shared" si="444"/>
        <v>57</v>
      </c>
    </row>
  </sheetData>
  <sheetProtection formatCells="0" formatColumns="0" formatRows="0" insertColumns="0" insertRows="0" insertHyperlinks="0" deleteColumns="0" deleteRows="0" sort="0" autoFilter="0" pivotTables="0"/>
  <autoFilter ref="A4:CH310"/>
  <customSheetViews>
    <customSheetView guid="{221117D3-244F-4A05-BE11-FE5F60EBB509}" scale="75" showPageBreaks="1" fitToPage="1" showRuler="0">
      <pane xSplit="2" ySplit="4" topLeftCell="Y250" activePane="bottomRight" state="frozen"/>
      <selection pane="bottomRight" activeCell="Y256" sqref="Y256:Y269"/>
      <rowBreaks count="7" manualBreakCount="7">
        <brk id="72" max="16383" man="1"/>
        <brk id="103" max="16383" man="1"/>
        <brk id="115" max="68" man="1"/>
        <brk id="175" max="16383" man="1"/>
        <brk id="198" max="60" man="1"/>
        <brk id="219" max="16383" man="1"/>
        <brk id="256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1"/>
      <headerFooter alignWithMargins="0">
        <oddFooter>&amp;R&amp;P</oddFooter>
      </headerFooter>
    </customSheetView>
    <customSheetView guid="{0AAC09B6-50A3-41AB-BD60-3F7EA68F89C6}" scale="85" fitToPage="1">
      <pane xSplit="2" ySplit="4" topLeftCell="C5" activePane="bottomRight" state="frozen"/>
      <selection pane="bottomRight" activeCell="BO6" sqref="BO6"/>
      <rowBreaks count="4" manualBreakCount="4">
        <brk id="103" max="16383" man="1"/>
        <brk id="115" max="68" man="1"/>
        <brk id="198" max="60" man="1"/>
        <brk id="219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2"/>
      <headerFooter alignWithMargins="0">
        <oddFooter>&amp;R&amp;P</oddFooter>
      </headerFooter>
    </customSheetView>
    <customSheetView guid="{2478B732-DC3F-4475-B362-466ABE4F6F7E}" scale="85" printArea="1">
      <pane xSplit="2" ySplit="4" topLeftCell="C5" activePane="bottomRight" state="frozen"/>
      <selection pane="bottomRight" activeCell="D13" sqref="D13"/>
      <rowBreaks count="1" manualBreakCount="1"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59" fitToWidth="3" fitToHeight="10" orientation="landscape" r:id="rId3"/>
      <headerFooter alignWithMargins="0">
        <oddFooter>&amp;R&amp;P</oddFooter>
      </headerFooter>
    </customSheetView>
    <customSheetView guid="{E854AF3F-BF98-41B5-AD13-2576A1CD7CBB}" scale="85" printArea="1">
      <pane xSplit="2" ySplit="4" topLeftCell="C5" activePane="bottomRight" state="frozen"/>
      <selection pane="bottomRight" activeCell="K8" sqref="K8"/>
      <rowBreaks count="1" manualBreakCount="1"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59" fitToWidth="3" fitToHeight="10" orientation="landscape" r:id="rId4"/>
      <headerFooter alignWithMargins="0">
        <oddFooter>&amp;R&amp;P</oddFooter>
      </headerFooter>
    </customSheetView>
    <customSheetView guid="{94417876-B92A-4D7C-9771-E14498DA21C3}" scale="85" fitToPage="1" showRuler="0">
      <pane xSplit="2" ySplit="4" topLeftCell="C296" activePane="bottomRight" state="frozen"/>
      <selection pane="bottomRight" activeCell="S235" sqref="S235"/>
      <rowBreaks count="1" manualBreakCount="1"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20" fitToHeight="10" orientation="landscape" r:id="rId5"/>
      <headerFooter alignWithMargins="0">
        <oddFooter>&amp;R&amp;P</oddFooter>
      </headerFooter>
    </customSheetView>
    <customSheetView guid="{D43F498F-1D54-4F01-8095-5EC23688F43E}" scale="85" fitToPage="1" showRuler="0">
      <pane xSplit="2" ySplit="4" topLeftCell="I280" activePane="bottomRight" state="frozen"/>
      <selection pane="bottomRight" activeCell="X286" sqref="X286"/>
      <rowBreaks count="4" manualBreakCount="4">
        <brk id="103" max="16383" man="1"/>
        <brk id="115" max="68" man="1"/>
        <brk id="198" max="60" man="1"/>
        <brk id="219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6"/>
      <headerFooter alignWithMargins="0">
        <oddFooter>&amp;R&amp;P</oddFooter>
      </headerFooter>
    </customSheetView>
    <customSheetView guid="{C74D624A-73F1-411F-B609-718599F99B81}" scale="85" fitToPage="1">
      <pane xSplit="2" ySplit="4" topLeftCell="C152" activePane="bottomRight" state="frozen"/>
      <selection pane="bottomRight" activeCell="G125" sqref="G125"/>
      <rowBreaks count="4" manualBreakCount="4">
        <brk id="103" max="16383" man="1"/>
        <brk id="115" max="68" man="1"/>
        <brk id="198" max="60" man="1"/>
        <brk id="219" max="16383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7"/>
      <headerFooter alignWithMargins="0">
        <oddFooter>&amp;R&amp;P</oddFooter>
      </headerFooter>
    </customSheetView>
    <customSheetView guid="{0EB73CF8-7C52-4225-A408-DD66F55676E0}" scale="85" showPageBreaks="1" fitToPage="1" showRuler="0">
      <pane xSplit="2" ySplit="4" topLeftCell="C119" activePane="bottomRight" state="frozen"/>
      <selection pane="bottomRight" activeCell="BO157" sqref="BO157:BO166"/>
      <rowBreaks count="4" manualBreakCount="4">
        <brk id="57" max="16383" man="1"/>
        <brk id="98" max="16383" man="1"/>
        <brk id="158" max="16383" man="1"/>
        <brk id="198" max="60" man="1"/>
      </rowBreaks>
      <pageMargins left="0.19685039370078741" right="0.19685039370078741" top="0.59055118110236227" bottom="0.59055118110236227" header="0.51181102362204722" footer="0.31496062992125984"/>
      <pageSetup paperSize="8" scale="21" fitToHeight="10" orientation="landscape" r:id="rId8"/>
      <headerFooter alignWithMargins="0">
        <oddFooter>&amp;R&amp;P</oddFooter>
      </headerFooter>
    </customSheetView>
  </customSheetViews>
  <mergeCells count="31">
    <mergeCell ref="C1:AB1"/>
    <mergeCell ref="A3:A4"/>
    <mergeCell ref="B3:B4"/>
    <mergeCell ref="BD3:BE3"/>
    <mergeCell ref="AW3:AX3"/>
    <mergeCell ref="U3:V3"/>
    <mergeCell ref="W3:Z3"/>
    <mergeCell ref="AA3:AD3"/>
    <mergeCell ref="AE3:AF3"/>
    <mergeCell ref="AG3:AL3"/>
    <mergeCell ref="AC1:AW1"/>
    <mergeCell ref="AX1:CG1"/>
    <mergeCell ref="S3:T3"/>
    <mergeCell ref="AM3:AN3"/>
    <mergeCell ref="CG3:CG4"/>
    <mergeCell ref="CA3:CB3"/>
    <mergeCell ref="CE3:CF3"/>
    <mergeCell ref="CC3:CD3"/>
    <mergeCell ref="BN3:BT3"/>
    <mergeCell ref="AQ3:AV3"/>
    <mergeCell ref="C3:H3"/>
    <mergeCell ref="I3:J3"/>
    <mergeCell ref="K3:N3"/>
    <mergeCell ref="O3:R3"/>
    <mergeCell ref="AO3:AP3"/>
    <mergeCell ref="BF3:BI3"/>
    <mergeCell ref="BJ3:BM3"/>
    <mergeCell ref="BU3:BV3"/>
    <mergeCell ref="BW3:BX3"/>
    <mergeCell ref="BY3:BZ3"/>
    <mergeCell ref="AY3:BC3"/>
  </mergeCells>
  <phoneticPr fontId="1" type="noConversion"/>
  <pageMargins left="0.25" right="0.19685039370078741" top="0.23622047244094491" bottom="0.23622047244094491" header="0.27559055118110237" footer="0.23622047244094491"/>
  <pageSetup paperSize="8" scale="64" fitToWidth="7" fitToHeight="11" orientation="landscape" r:id="rId9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7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25" sqref="F225"/>
    </sheetView>
  </sheetViews>
  <sheetFormatPr defaultColWidth="8.85546875" defaultRowHeight="12.75" x14ac:dyDescent="0.2"/>
  <cols>
    <col min="1" max="1" width="32.85546875" style="5" customWidth="1"/>
    <col min="2" max="2" width="8.85546875" style="22" customWidth="1"/>
    <col min="3" max="5" width="8.85546875" style="5" customWidth="1"/>
    <col min="6" max="6" width="33.5703125" style="6" customWidth="1"/>
    <col min="7" max="16384" width="8.85546875" style="5"/>
  </cols>
  <sheetData>
    <row r="1" spans="1:6" s="58" customFormat="1" ht="30.6" customHeight="1" x14ac:dyDescent="0.2">
      <c r="A1" s="20" t="s">
        <v>292</v>
      </c>
      <c r="B1" s="20" t="s">
        <v>418</v>
      </c>
      <c r="C1" s="20" t="s">
        <v>417</v>
      </c>
      <c r="D1" s="20" t="s">
        <v>352</v>
      </c>
      <c r="E1" s="20" t="s">
        <v>298</v>
      </c>
      <c r="F1" s="20" t="s">
        <v>291</v>
      </c>
    </row>
    <row r="2" spans="1:6" ht="30.6" hidden="1" customHeight="1" x14ac:dyDescent="0.2">
      <c r="A2" s="2" t="s">
        <v>41</v>
      </c>
      <c r="B2" s="4">
        <v>56</v>
      </c>
      <c r="C2" s="4">
        <v>1</v>
      </c>
      <c r="D2" s="4">
        <v>3</v>
      </c>
      <c r="E2" s="4">
        <f t="shared" ref="E2:E65" si="0">D2-C2</f>
        <v>2</v>
      </c>
      <c r="F2" s="2" t="s">
        <v>40</v>
      </c>
    </row>
    <row r="3" spans="1:6" ht="30.6" hidden="1" customHeight="1" x14ac:dyDescent="0.2">
      <c r="A3" s="2" t="s">
        <v>112</v>
      </c>
      <c r="B3" s="4">
        <v>54</v>
      </c>
      <c r="C3" s="4">
        <v>2</v>
      </c>
      <c r="D3" s="4">
        <v>11</v>
      </c>
      <c r="E3" s="4">
        <f t="shared" si="0"/>
        <v>9</v>
      </c>
      <c r="F3" s="2" t="s">
        <v>105</v>
      </c>
    </row>
    <row r="4" spans="1:6" ht="30.6" hidden="1" customHeight="1" x14ac:dyDescent="0.2">
      <c r="A4" s="2" t="s">
        <v>61</v>
      </c>
      <c r="B4" s="4">
        <v>53</v>
      </c>
      <c r="C4" s="4">
        <v>3</v>
      </c>
      <c r="D4" s="4">
        <v>5</v>
      </c>
      <c r="E4" s="4">
        <f t="shared" si="0"/>
        <v>2</v>
      </c>
      <c r="F4" s="2" t="s">
        <v>60</v>
      </c>
    </row>
    <row r="5" spans="1:6" ht="30.6" hidden="1" customHeight="1" x14ac:dyDescent="0.2">
      <c r="A5" s="2" t="s">
        <v>271</v>
      </c>
      <c r="B5" s="4">
        <v>53</v>
      </c>
      <c r="C5" s="4">
        <v>3</v>
      </c>
      <c r="D5" s="4">
        <v>6</v>
      </c>
      <c r="E5" s="4">
        <f t="shared" si="0"/>
        <v>3</v>
      </c>
      <c r="F5" s="2" t="s">
        <v>297</v>
      </c>
    </row>
    <row r="6" spans="1:6" ht="30.6" hidden="1" customHeight="1" x14ac:dyDescent="0.2">
      <c r="A6" s="2" t="s">
        <v>161</v>
      </c>
      <c r="B6" s="4">
        <v>53</v>
      </c>
      <c r="C6" s="4">
        <v>3</v>
      </c>
      <c r="D6" s="4">
        <v>17</v>
      </c>
      <c r="E6" s="4">
        <f t="shared" si="0"/>
        <v>14</v>
      </c>
      <c r="F6" s="2" t="s">
        <v>297</v>
      </c>
    </row>
    <row r="7" spans="1:6" ht="30.6" hidden="1" customHeight="1" x14ac:dyDescent="0.2">
      <c r="A7" s="2" t="s">
        <v>183</v>
      </c>
      <c r="B7" s="4">
        <v>53</v>
      </c>
      <c r="C7" s="4">
        <v>3</v>
      </c>
      <c r="D7" s="4">
        <v>10</v>
      </c>
      <c r="E7" s="4">
        <f t="shared" si="0"/>
        <v>7</v>
      </c>
      <c r="F7" s="2" t="s">
        <v>174</v>
      </c>
    </row>
    <row r="8" spans="1:6" ht="30.6" hidden="1" customHeight="1" x14ac:dyDescent="0.2">
      <c r="A8" s="2" t="s">
        <v>49</v>
      </c>
      <c r="B8" s="4">
        <v>52</v>
      </c>
      <c r="C8" s="4">
        <v>4</v>
      </c>
      <c r="D8" s="4">
        <v>8</v>
      </c>
      <c r="E8" s="4">
        <f t="shared" si="0"/>
        <v>4</v>
      </c>
      <c r="F8" s="2" t="s">
        <v>40</v>
      </c>
    </row>
    <row r="9" spans="1:6" ht="30.6" hidden="1" customHeight="1" x14ac:dyDescent="0.2">
      <c r="A9" s="2" t="s">
        <v>88</v>
      </c>
      <c r="B9" s="4">
        <v>52</v>
      </c>
      <c r="C9" s="4">
        <v>4</v>
      </c>
      <c r="D9" s="4">
        <v>5</v>
      </c>
      <c r="E9" s="4">
        <f t="shared" si="0"/>
        <v>1</v>
      </c>
      <c r="F9" s="2" t="s">
        <v>87</v>
      </c>
    </row>
    <row r="10" spans="1:6" ht="30.6" hidden="1" customHeight="1" x14ac:dyDescent="0.2">
      <c r="A10" s="2" t="s">
        <v>246</v>
      </c>
      <c r="B10" s="4">
        <v>52</v>
      </c>
      <c r="C10" s="4">
        <v>4</v>
      </c>
      <c r="D10" s="4">
        <v>10</v>
      </c>
      <c r="E10" s="4">
        <f t="shared" si="0"/>
        <v>6</v>
      </c>
      <c r="F10" s="2" t="s">
        <v>333</v>
      </c>
    </row>
    <row r="11" spans="1:6" ht="30.6" hidden="1" customHeight="1" x14ac:dyDescent="0.2">
      <c r="A11" s="2" t="s">
        <v>108</v>
      </c>
      <c r="B11" s="4">
        <v>52</v>
      </c>
      <c r="C11" s="4">
        <v>4</v>
      </c>
      <c r="D11" s="4">
        <v>9</v>
      </c>
      <c r="E11" s="4">
        <f t="shared" si="0"/>
        <v>5</v>
      </c>
      <c r="F11" s="2" t="s">
        <v>105</v>
      </c>
    </row>
    <row r="12" spans="1:6" ht="30.6" hidden="1" customHeight="1" x14ac:dyDescent="0.2">
      <c r="A12" s="2" t="s">
        <v>138</v>
      </c>
      <c r="B12" s="4">
        <v>52</v>
      </c>
      <c r="C12" s="4">
        <v>4</v>
      </c>
      <c r="D12" s="4">
        <v>15</v>
      </c>
      <c r="E12" s="4">
        <f t="shared" si="0"/>
        <v>11</v>
      </c>
      <c r="F12" s="2" t="s">
        <v>127</v>
      </c>
    </row>
    <row r="13" spans="1:6" ht="30.6" hidden="1" customHeight="1" x14ac:dyDescent="0.2">
      <c r="A13" s="2" t="s">
        <v>376</v>
      </c>
      <c r="B13" s="4">
        <v>52</v>
      </c>
      <c r="C13" s="4">
        <v>4</v>
      </c>
      <c r="D13" s="4">
        <v>10</v>
      </c>
      <c r="E13" s="4">
        <f t="shared" si="0"/>
        <v>6</v>
      </c>
      <c r="F13" s="2" t="s">
        <v>174</v>
      </c>
    </row>
    <row r="14" spans="1:6" ht="30.6" hidden="1" customHeight="1" x14ac:dyDescent="0.2">
      <c r="A14" s="2" t="s">
        <v>213</v>
      </c>
      <c r="B14" s="4">
        <v>52</v>
      </c>
      <c r="C14" s="4">
        <v>4</v>
      </c>
      <c r="D14" s="4">
        <v>8</v>
      </c>
      <c r="E14" s="4">
        <f t="shared" si="0"/>
        <v>4</v>
      </c>
      <c r="F14" s="2" t="s">
        <v>201</v>
      </c>
    </row>
    <row r="15" spans="1:6" ht="30.6" hidden="1" customHeight="1" x14ac:dyDescent="0.2">
      <c r="A15" s="2" t="s">
        <v>370</v>
      </c>
      <c r="B15" s="4">
        <v>51</v>
      </c>
      <c r="C15" s="4">
        <v>5</v>
      </c>
      <c r="D15" s="4">
        <v>12</v>
      </c>
      <c r="E15" s="4">
        <f t="shared" si="0"/>
        <v>7</v>
      </c>
      <c r="F15" s="2" t="s">
        <v>105</v>
      </c>
    </row>
    <row r="16" spans="1:6" ht="30.6" hidden="1" customHeight="1" x14ac:dyDescent="0.2">
      <c r="A16" s="2" t="s">
        <v>143</v>
      </c>
      <c r="B16" s="4">
        <v>51</v>
      </c>
      <c r="C16" s="4">
        <v>5</v>
      </c>
      <c r="D16" s="4">
        <v>17</v>
      </c>
      <c r="E16" s="4">
        <f t="shared" si="0"/>
        <v>12</v>
      </c>
      <c r="F16" s="2" t="s">
        <v>127</v>
      </c>
    </row>
    <row r="17" spans="1:6" ht="30.6" hidden="1" customHeight="1" x14ac:dyDescent="0.2">
      <c r="A17" s="2" t="s">
        <v>158</v>
      </c>
      <c r="B17" s="4">
        <v>51</v>
      </c>
      <c r="C17" s="4">
        <v>5</v>
      </c>
      <c r="D17" s="4">
        <v>8</v>
      </c>
      <c r="E17" s="4">
        <f t="shared" si="0"/>
        <v>3</v>
      </c>
      <c r="F17" s="2" t="s">
        <v>297</v>
      </c>
    </row>
    <row r="18" spans="1:6" ht="30.6" hidden="1" customHeight="1" x14ac:dyDescent="0.2">
      <c r="A18" s="2" t="s">
        <v>11</v>
      </c>
      <c r="B18" s="4">
        <v>50</v>
      </c>
      <c r="C18" s="4">
        <v>6</v>
      </c>
      <c r="D18" s="4">
        <v>14</v>
      </c>
      <c r="E18" s="4">
        <f t="shared" si="0"/>
        <v>8</v>
      </c>
      <c r="F18" s="2" t="s">
        <v>4</v>
      </c>
    </row>
    <row r="19" spans="1:6" ht="30.6" hidden="1" customHeight="1" x14ac:dyDescent="0.2">
      <c r="A19" s="2" t="s">
        <v>18</v>
      </c>
      <c r="B19" s="4">
        <v>50</v>
      </c>
      <c r="C19" s="4">
        <v>6</v>
      </c>
      <c r="D19" s="4">
        <v>2</v>
      </c>
      <c r="E19" s="4">
        <f t="shared" si="0"/>
        <v>-4</v>
      </c>
      <c r="F19" s="2" t="s">
        <v>10</v>
      </c>
    </row>
    <row r="20" spans="1:6" ht="30.6" hidden="1" customHeight="1" x14ac:dyDescent="0.2">
      <c r="A20" s="2" t="s">
        <v>94</v>
      </c>
      <c r="B20" s="4">
        <v>50</v>
      </c>
      <c r="C20" s="4">
        <v>6</v>
      </c>
      <c r="D20" s="4">
        <v>12</v>
      </c>
      <c r="E20" s="4">
        <f t="shared" si="0"/>
        <v>6</v>
      </c>
      <c r="F20" s="2" t="s">
        <v>87</v>
      </c>
    </row>
    <row r="21" spans="1:6" ht="30.6" hidden="1" customHeight="1" x14ac:dyDescent="0.2">
      <c r="A21" s="2" t="s">
        <v>269</v>
      </c>
      <c r="B21" s="4">
        <v>50</v>
      </c>
      <c r="C21" s="4">
        <v>6</v>
      </c>
      <c r="D21" s="4">
        <v>14</v>
      </c>
      <c r="E21" s="4">
        <f t="shared" si="0"/>
        <v>8</v>
      </c>
      <c r="F21" s="2" t="s">
        <v>105</v>
      </c>
    </row>
    <row r="22" spans="1:6" ht="30.6" hidden="1" customHeight="1" x14ac:dyDescent="0.2">
      <c r="A22" s="2" t="s">
        <v>119</v>
      </c>
      <c r="B22" s="4">
        <v>50</v>
      </c>
      <c r="C22" s="4">
        <v>6</v>
      </c>
      <c r="D22" s="4">
        <v>8</v>
      </c>
      <c r="E22" s="4">
        <f t="shared" si="0"/>
        <v>2</v>
      </c>
      <c r="F22" s="2" t="s">
        <v>294</v>
      </c>
    </row>
    <row r="23" spans="1:6" ht="30.6" hidden="1" customHeight="1" x14ac:dyDescent="0.2">
      <c r="A23" s="2" t="s">
        <v>172</v>
      </c>
      <c r="B23" s="4">
        <v>50</v>
      </c>
      <c r="C23" s="4">
        <v>6</v>
      </c>
      <c r="D23" s="4">
        <v>14</v>
      </c>
      <c r="E23" s="4">
        <f t="shared" si="0"/>
        <v>8</v>
      </c>
      <c r="F23" s="2" t="s">
        <v>297</v>
      </c>
    </row>
    <row r="24" spans="1:6" ht="30.6" hidden="1" customHeight="1" x14ac:dyDescent="0.2">
      <c r="A24" s="2" t="s">
        <v>89</v>
      </c>
      <c r="B24" s="4">
        <v>49</v>
      </c>
      <c r="C24" s="4">
        <v>7</v>
      </c>
      <c r="D24" s="4">
        <v>11</v>
      </c>
      <c r="E24" s="4">
        <f t="shared" si="0"/>
        <v>4</v>
      </c>
      <c r="F24" s="2" t="s">
        <v>87</v>
      </c>
    </row>
    <row r="25" spans="1:6" ht="30.6" hidden="1" customHeight="1" x14ac:dyDescent="0.2">
      <c r="A25" s="2" t="s">
        <v>95</v>
      </c>
      <c r="B25" s="4">
        <v>49</v>
      </c>
      <c r="C25" s="4">
        <v>7</v>
      </c>
      <c r="D25" s="4">
        <v>5</v>
      </c>
      <c r="E25" s="4">
        <f t="shared" si="0"/>
        <v>-2</v>
      </c>
      <c r="F25" s="2" t="s">
        <v>87</v>
      </c>
    </row>
    <row r="26" spans="1:6" ht="30.6" hidden="1" customHeight="1" x14ac:dyDescent="0.2">
      <c r="A26" s="2" t="s">
        <v>110</v>
      </c>
      <c r="B26" s="4">
        <v>49</v>
      </c>
      <c r="C26" s="4">
        <v>7</v>
      </c>
      <c r="D26" s="4">
        <v>8</v>
      </c>
      <c r="E26" s="4">
        <f t="shared" si="0"/>
        <v>1</v>
      </c>
      <c r="F26" s="2" t="s">
        <v>105</v>
      </c>
    </row>
    <row r="27" spans="1:6" ht="30.6" hidden="1" customHeight="1" x14ac:dyDescent="0.2">
      <c r="A27" s="2" t="s">
        <v>368</v>
      </c>
      <c r="B27" s="4">
        <v>49</v>
      </c>
      <c r="C27" s="4">
        <v>7</v>
      </c>
      <c r="D27" s="4">
        <v>1</v>
      </c>
      <c r="E27" s="4">
        <f t="shared" si="0"/>
        <v>-6</v>
      </c>
      <c r="F27" s="2" t="s">
        <v>105</v>
      </c>
    </row>
    <row r="28" spans="1:6" ht="30.6" hidden="1" customHeight="1" x14ac:dyDescent="0.2">
      <c r="A28" s="2" t="s">
        <v>157</v>
      </c>
      <c r="B28" s="4">
        <v>49</v>
      </c>
      <c r="C28" s="4">
        <v>7</v>
      </c>
      <c r="D28" s="4">
        <v>8</v>
      </c>
      <c r="E28" s="4">
        <f t="shared" si="0"/>
        <v>1</v>
      </c>
      <c r="F28" s="2" t="s">
        <v>297</v>
      </c>
    </row>
    <row r="29" spans="1:6" ht="30.6" hidden="1" customHeight="1" x14ac:dyDescent="0.2">
      <c r="A29" s="2" t="s">
        <v>160</v>
      </c>
      <c r="B29" s="4">
        <v>49</v>
      </c>
      <c r="C29" s="4">
        <v>7</v>
      </c>
      <c r="D29" s="4">
        <v>9</v>
      </c>
      <c r="E29" s="4">
        <f t="shared" si="0"/>
        <v>2</v>
      </c>
      <c r="F29" s="2" t="s">
        <v>297</v>
      </c>
    </row>
    <row r="30" spans="1:6" ht="30.6" hidden="1" customHeight="1" x14ac:dyDescent="0.2">
      <c r="A30" s="2" t="s">
        <v>13</v>
      </c>
      <c r="B30" s="4">
        <v>49</v>
      </c>
      <c r="C30" s="4">
        <v>7</v>
      </c>
      <c r="D30" s="4">
        <v>12</v>
      </c>
      <c r="E30" s="4">
        <f t="shared" si="0"/>
        <v>5</v>
      </c>
      <c r="F30" s="2" t="s">
        <v>174</v>
      </c>
    </row>
    <row r="31" spans="1:6" ht="30.6" hidden="1" customHeight="1" x14ac:dyDescent="0.2">
      <c r="A31" s="2" t="s">
        <v>187</v>
      </c>
      <c r="B31" s="4">
        <v>49</v>
      </c>
      <c r="C31" s="4">
        <v>7</v>
      </c>
      <c r="D31" s="4">
        <v>7</v>
      </c>
      <c r="E31" s="4">
        <f t="shared" si="0"/>
        <v>0</v>
      </c>
      <c r="F31" s="2" t="s">
        <v>184</v>
      </c>
    </row>
    <row r="32" spans="1:6" ht="30.6" hidden="1" customHeight="1" x14ac:dyDescent="0.2">
      <c r="A32" s="2" t="s">
        <v>204</v>
      </c>
      <c r="B32" s="4">
        <v>49</v>
      </c>
      <c r="C32" s="4">
        <v>7</v>
      </c>
      <c r="D32" s="4">
        <v>14</v>
      </c>
      <c r="E32" s="4">
        <f t="shared" si="0"/>
        <v>7</v>
      </c>
      <c r="F32" s="2" t="s">
        <v>201</v>
      </c>
    </row>
    <row r="33" spans="1:6" ht="30.6" hidden="1" customHeight="1" x14ac:dyDescent="0.2">
      <c r="A33" s="2" t="s">
        <v>209</v>
      </c>
      <c r="B33" s="4">
        <v>49</v>
      </c>
      <c r="C33" s="4">
        <v>7</v>
      </c>
      <c r="D33" s="4">
        <v>10</v>
      </c>
      <c r="E33" s="4">
        <f t="shared" si="0"/>
        <v>3</v>
      </c>
      <c r="F33" s="2" t="s">
        <v>201</v>
      </c>
    </row>
    <row r="34" spans="1:6" ht="30.6" hidden="1" customHeight="1" x14ac:dyDescent="0.2">
      <c r="A34" s="2" t="s">
        <v>5</v>
      </c>
      <c r="B34" s="4">
        <v>48</v>
      </c>
      <c r="C34" s="4">
        <v>8</v>
      </c>
      <c r="D34" s="4">
        <v>11</v>
      </c>
      <c r="E34" s="4">
        <f t="shared" si="0"/>
        <v>3</v>
      </c>
      <c r="F34" s="2" t="s">
        <v>4</v>
      </c>
    </row>
    <row r="35" spans="1:6" ht="30.6" hidden="1" customHeight="1" x14ac:dyDescent="0.2">
      <c r="A35" s="2" t="s">
        <v>8</v>
      </c>
      <c r="B35" s="4">
        <v>48</v>
      </c>
      <c r="C35" s="4">
        <v>8</v>
      </c>
      <c r="D35" s="4">
        <v>9</v>
      </c>
      <c r="E35" s="4">
        <f t="shared" si="0"/>
        <v>1</v>
      </c>
      <c r="F35" s="2" t="s">
        <v>4</v>
      </c>
    </row>
    <row r="36" spans="1:6" ht="30.6" hidden="1" customHeight="1" x14ac:dyDescent="0.2">
      <c r="A36" s="2" t="s">
        <v>51</v>
      </c>
      <c r="B36" s="4">
        <v>48</v>
      </c>
      <c r="C36" s="4">
        <v>8</v>
      </c>
      <c r="D36" s="4">
        <v>11</v>
      </c>
      <c r="E36" s="4">
        <f t="shared" si="0"/>
        <v>3</v>
      </c>
      <c r="F36" s="2" t="s">
        <v>40</v>
      </c>
    </row>
    <row r="37" spans="1:6" ht="30.6" hidden="1" customHeight="1" x14ac:dyDescent="0.2">
      <c r="A37" s="2" t="s">
        <v>117</v>
      </c>
      <c r="B37" s="4">
        <v>48</v>
      </c>
      <c r="C37" s="4">
        <v>8</v>
      </c>
      <c r="D37" s="4">
        <v>4</v>
      </c>
      <c r="E37" s="4">
        <f t="shared" si="0"/>
        <v>-4</v>
      </c>
      <c r="F37" s="2" t="s">
        <v>294</v>
      </c>
    </row>
    <row r="38" spans="1:6" ht="30.6" hidden="1" customHeight="1" x14ac:dyDescent="0.2">
      <c r="A38" s="2" t="s">
        <v>121</v>
      </c>
      <c r="B38" s="4">
        <v>48</v>
      </c>
      <c r="C38" s="4">
        <v>8</v>
      </c>
      <c r="D38" s="4">
        <v>11</v>
      </c>
      <c r="E38" s="4">
        <f t="shared" si="0"/>
        <v>3</v>
      </c>
      <c r="F38" s="2" t="s">
        <v>294</v>
      </c>
    </row>
    <row r="39" spans="1:6" ht="30.6" hidden="1" customHeight="1" x14ac:dyDescent="0.2">
      <c r="A39" s="2" t="s">
        <v>178</v>
      </c>
      <c r="B39" s="4">
        <v>48</v>
      </c>
      <c r="C39" s="4">
        <v>8</v>
      </c>
      <c r="D39" s="4">
        <v>9</v>
      </c>
      <c r="E39" s="4">
        <f t="shared" si="0"/>
        <v>1</v>
      </c>
      <c r="F39" s="2" t="s">
        <v>174</v>
      </c>
    </row>
    <row r="40" spans="1:6" ht="30.6" hidden="1" customHeight="1" x14ac:dyDescent="0.2">
      <c r="A40" s="2" t="s">
        <v>180</v>
      </c>
      <c r="B40" s="4">
        <v>48</v>
      </c>
      <c r="C40" s="4">
        <v>8</v>
      </c>
      <c r="D40" s="4">
        <v>11</v>
      </c>
      <c r="E40" s="4">
        <f t="shared" si="0"/>
        <v>3</v>
      </c>
      <c r="F40" s="2" t="s">
        <v>174</v>
      </c>
    </row>
    <row r="41" spans="1:6" ht="30.6" hidden="1" customHeight="1" x14ac:dyDescent="0.2">
      <c r="A41" s="2" t="s">
        <v>188</v>
      </c>
      <c r="B41" s="4">
        <v>48</v>
      </c>
      <c r="C41" s="4">
        <v>8</v>
      </c>
      <c r="D41" s="4">
        <v>15</v>
      </c>
      <c r="E41" s="4">
        <f t="shared" si="0"/>
        <v>7</v>
      </c>
      <c r="F41" s="2" t="s">
        <v>184</v>
      </c>
    </row>
    <row r="42" spans="1:6" ht="30.6" hidden="1" customHeight="1" x14ac:dyDescent="0.2">
      <c r="A42" s="2" t="s">
        <v>189</v>
      </c>
      <c r="B42" s="4">
        <v>48</v>
      </c>
      <c r="C42" s="4">
        <v>8</v>
      </c>
      <c r="D42" s="4">
        <v>11</v>
      </c>
      <c r="E42" s="4">
        <f t="shared" si="0"/>
        <v>3</v>
      </c>
      <c r="F42" s="2" t="s">
        <v>184</v>
      </c>
    </row>
    <row r="43" spans="1:6" ht="30.6" hidden="1" customHeight="1" x14ac:dyDescent="0.2">
      <c r="A43" s="2" t="s">
        <v>214</v>
      </c>
      <c r="B43" s="4">
        <v>48</v>
      </c>
      <c r="C43" s="4">
        <v>8</v>
      </c>
      <c r="D43" s="4">
        <v>4</v>
      </c>
      <c r="E43" s="4">
        <f t="shared" si="0"/>
        <v>-4</v>
      </c>
      <c r="F43" s="2" t="s">
        <v>201</v>
      </c>
    </row>
    <row r="44" spans="1:6" ht="30.6" hidden="1" customHeight="1" x14ac:dyDescent="0.2">
      <c r="A44" s="2" t="s">
        <v>205</v>
      </c>
      <c r="B44" s="4">
        <v>48</v>
      </c>
      <c r="C44" s="4">
        <v>8</v>
      </c>
      <c r="D44" s="4">
        <v>17</v>
      </c>
      <c r="E44" s="4">
        <f t="shared" si="0"/>
        <v>9</v>
      </c>
      <c r="F44" s="2" t="s">
        <v>201</v>
      </c>
    </row>
    <row r="45" spans="1:6" ht="30.6" hidden="1" customHeight="1" x14ac:dyDescent="0.2">
      <c r="A45" s="2" t="s">
        <v>208</v>
      </c>
      <c r="B45" s="4">
        <v>48</v>
      </c>
      <c r="C45" s="4">
        <v>8</v>
      </c>
      <c r="D45" s="4">
        <v>15</v>
      </c>
      <c r="E45" s="4">
        <f t="shared" si="0"/>
        <v>7</v>
      </c>
      <c r="F45" s="2" t="s">
        <v>201</v>
      </c>
    </row>
    <row r="46" spans="1:6" ht="30.6" hidden="1" customHeight="1" x14ac:dyDescent="0.2">
      <c r="A46" s="2" t="s">
        <v>42</v>
      </c>
      <c r="B46" s="4">
        <v>47</v>
      </c>
      <c r="C46" s="4">
        <v>9</v>
      </c>
      <c r="D46" s="4">
        <v>9</v>
      </c>
      <c r="E46" s="4">
        <f t="shared" si="0"/>
        <v>0</v>
      </c>
      <c r="F46" s="2" t="s">
        <v>40</v>
      </c>
    </row>
    <row r="47" spans="1:6" ht="30.6" hidden="1" customHeight="1" x14ac:dyDescent="0.2">
      <c r="A47" s="2" t="s">
        <v>53</v>
      </c>
      <c r="B47" s="4">
        <v>47</v>
      </c>
      <c r="C47" s="4">
        <v>9</v>
      </c>
      <c r="D47" s="4">
        <v>11</v>
      </c>
      <c r="E47" s="4">
        <f t="shared" si="0"/>
        <v>2</v>
      </c>
      <c r="F47" s="2" t="s">
        <v>40</v>
      </c>
    </row>
    <row r="48" spans="1:6" ht="30.6" hidden="1" customHeight="1" x14ac:dyDescent="0.2">
      <c r="A48" s="2" t="s">
        <v>290</v>
      </c>
      <c r="B48" s="4">
        <v>47</v>
      </c>
      <c r="C48" s="4">
        <v>9</v>
      </c>
      <c r="D48" s="4">
        <v>9</v>
      </c>
      <c r="E48" s="4">
        <f t="shared" si="0"/>
        <v>0</v>
      </c>
      <c r="F48" s="2" t="s">
        <v>54</v>
      </c>
    </row>
    <row r="49" spans="1:6" ht="30.6" hidden="1" customHeight="1" x14ac:dyDescent="0.2">
      <c r="A49" s="2" t="s">
        <v>75</v>
      </c>
      <c r="B49" s="4">
        <v>47</v>
      </c>
      <c r="C49" s="4">
        <v>9</v>
      </c>
      <c r="D49" s="4">
        <v>15</v>
      </c>
      <c r="E49" s="4">
        <f t="shared" si="0"/>
        <v>6</v>
      </c>
      <c r="F49" s="2" t="s">
        <v>60</v>
      </c>
    </row>
    <row r="50" spans="1:6" ht="30.6" hidden="1" customHeight="1" x14ac:dyDescent="0.2">
      <c r="A50" s="2" t="s">
        <v>239</v>
      </c>
      <c r="B50" s="4">
        <v>47</v>
      </c>
      <c r="C50" s="4">
        <v>9</v>
      </c>
      <c r="D50" s="4">
        <v>8</v>
      </c>
      <c r="E50" s="4">
        <f t="shared" si="0"/>
        <v>-1</v>
      </c>
      <c r="F50" s="2" t="s">
        <v>332</v>
      </c>
    </row>
    <row r="51" spans="1:6" ht="30.6" hidden="1" customHeight="1" x14ac:dyDescent="0.2">
      <c r="A51" s="2" t="s">
        <v>365</v>
      </c>
      <c r="B51" s="4">
        <v>47</v>
      </c>
      <c r="C51" s="4">
        <v>9</v>
      </c>
      <c r="D51" s="4">
        <v>11</v>
      </c>
      <c r="E51" s="4">
        <f t="shared" si="0"/>
        <v>2</v>
      </c>
      <c r="F51" s="2" t="s">
        <v>105</v>
      </c>
    </row>
    <row r="52" spans="1:6" ht="30.6" hidden="1" customHeight="1" x14ac:dyDescent="0.2">
      <c r="A52" s="2" t="s">
        <v>115</v>
      </c>
      <c r="B52" s="4">
        <v>47</v>
      </c>
      <c r="C52" s="4">
        <v>9</v>
      </c>
      <c r="D52" s="4">
        <v>9</v>
      </c>
      <c r="E52" s="4">
        <f t="shared" si="0"/>
        <v>0</v>
      </c>
      <c r="F52" s="2" t="s">
        <v>113</v>
      </c>
    </row>
    <row r="53" spans="1:6" ht="30.6" hidden="1" customHeight="1" x14ac:dyDescent="0.2">
      <c r="A53" s="2" t="s">
        <v>126</v>
      </c>
      <c r="B53" s="4">
        <v>47</v>
      </c>
      <c r="C53" s="4">
        <v>9</v>
      </c>
      <c r="D53" s="4">
        <v>14</v>
      </c>
      <c r="E53" s="4">
        <f t="shared" si="0"/>
        <v>5</v>
      </c>
      <c r="F53" s="2" t="s">
        <v>294</v>
      </c>
    </row>
    <row r="54" spans="1:6" ht="30.6" hidden="1" customHeight="1" x14ac:dyDescent="0.2">
      <c r="A54" s="2" t="s">
        <v>118</v>
      </c>
      <c r="B54" s="4">
        <v>47</v>
      </c>
      <c r="C54" s="4">
        <v>9</v>
      </c>
      <c r="D54" s="4">
        <v>10</v>
      </c>
      <c r="E54" s="4">
        <f t="shared" si="0"/>
        <v>1</v>
      </c>
      <c r="F54" s="2" t="s">
        <v>294</v>
      </c>
    </row>
    <row r="55" spans="1:6" ht="30.6" hidden="1" customHeight="1" x14ac:dyDescent="0.2">
      <c r="A55" s="2" t="s">
        <v>159</v>
      </c>
      <c r="B55" s="4">
        <v>47</v>
      </c>
      <c r="C55" s="4">
        <v>9</v>
      </c>
      <c r="D55" s="4">
        <v>9</v>
      </c>
      <c r="E55" s="4">
        <f t="shared" si="0"/>
        <v>0</v>
      </c>
      <c r="F55" s="2" t="s">
        <v>297</v>
      </c>
    </row>
    <row r="56" spans="1:6" ht="30.6" hidden="1" customHeight="1" x14ac:dyDescent="0.2">
      <c r="A56" s="2" t="s">
        <v>166</v>
      </c>
      <c r="B56" s="4">
        <v>47</v>
      </c>
      <c r="C56" s="4">
        <v>9</v>
      </c>
      <c r="D56" s="4">
        <v>12</v>
      </c>
      <c r="E56" s="4">
        <f t="shared" si="0"/>
        <v>3</v>
      </c>
      <c r="F56" s="2" t="s">
        <v>297</v>
      </c>
    </row>
    <row r="57" spans="1:6" ht="30.6" hidden="1" customHeight="1" x14ac:dyDescent="0.2">
      <c r="A57" s="2" t="s">
        <v>176</v>
      </c>
      <c r="B57" s="4">
        <v>47</v>
      </c>
      <c r="C57" s="4">
        <v>9</v>
      </c>
      <c r="D57" s="4">
        <v>11</v>
      </c>
      <c r="E57" s="4">
        <f t="shared" si="0"/>
        <v>2</v>
      </c>
      <c r="F57" s="2" t="s">
        <v>174</v>
      </c>
    </row>
    <row r="58" spans="1:6" ht="30.6" hidden="1" customHeight="1" x14ac:dyDescent="0.2">
      <c r="A58" s="2" t="s">
        <v>179</v>
      </c>
      <c r="B58" s="4">
        <v>47</v>
      </c>
      <c r="C58" s="4">
        <v>9</v>
      </c>
      <c r="D58" s="4">
        <v>8</v>
      </c>
      <c r="E58" s="4">
        <f t="shared" si="0"/>
        <v>-1</v>
      </c>
      <c r="F58" s="2" t="s">
        <v>174</v>
      </c>
    </row>
    <row r="59" spans="1:6" ht="30.6" hidden="1" customHeight="1" x14ac:dyDescent="0.2">
      <c r="A59" s="2" t="s">
        <v>202</v>
      </c>
      <c r="B59" s="4">
        <v>47</v>
      </c>
      <c r="C59" s="4">
        <v>9</v>
      </c>
      <c r="D59" s="4">
        <v>13</v>
      </c>
      <c r="E59" s="4">
        <f t="shared" si="0"/>
        <v>4</v>
      </c>
      <c r="F59" s="2" t="s">
        <v>201</v>
      </c>
    </row>
    <row r="60" spans="1:6" ht="30.6" hidden="1" customHeight="1" x14ac:dyDescent="0.2">
      <c r="A60" s="2" t="s">
        <v>203</v>
      </c>
      <c r="B60" s="4">
        <v>47</v>
      </c>
      <c r="C60" s="4">
        <v>9</v>
      </c>
      <c r="D60" s="4">
        <v>7</v>
      </c>
      <c r="E60" s="4">
        <f t="shared" si="0"/>
        <v>-2</v>
      </c>
      <c r="F60" s="2" t="s">
        <v>201</v>
      </c>
    </row>
    <row r="61" spans="1:6" ht="30.6" hidden="1" customHeight="1" x14ac:dyDescent="0.2">
      <c r="A61" s="2" t="s">
        <v>212</v>
      </c>
      <c r="B61" s="4">
        <v>47</v>
      </c>
      <c r="C61" s="4">
        <v>9</v>
      </c>
      <c r="D61" s="4">
        <v>14</v>
      </c>
      <c r="E61" s="4">
        <f t="shared" si="0"/>
        <v>5</v>
      </c>
      <c r="F61" s="2" t="s">
        <v>201</v>
      </c>
    </row>
    <row r="62" spans="1:6" ht="30.6" hidden="1" customHeight="1" x14ac:dyDescent="0.2">
      <c r="A62" s="2" t="s">
        <v>226</v>
      </c>
      <c r="B62" s="4">
        <v>47</v>
      </c>
      <c r="C62" s="4">
        <v>9</v>
      </c>
      <c r="D62" s="4">
        <v>10</v>
      </c>
      <c r="E62" s="4">
        <f t="shared" si="0"/>
        <v>1</v>
      </c>
      <c r="F62" s="2" t="s">
        <v>251</v>
      </c>
    </row>
    <row r="63" spans="1:6" ht="30.6" hidden="1" customHeight="1" x14ac:dyDescent="0.2">
      <c r="A63" s="2" t="s">
        <v>228</v>
      </c>
      <c r="B63" s="4">
        <v>47</v>
      </c>
      <c r="C63" s="4">
        <v>9</v>
      </c>
      <c r="D63" s="4">
        <v>13</v>
      </c>
      <c r="E63" s="4">
        <f t="shared" si="0"/>
        <v>4</v>
      </c>
      <c r="F63" s="2" t="s">
        <v>251</v>
      </c>
    </row>
    <row r="64" spans="1:6" ht="30.6" hidden="1" customHeight="1" x14ac:dyDescent="0.2">
      <c r="A64" s="2" t="s">
        <v>19</v>
      </c>
      <c r="B64" s="4">
        <v>46</v>
      </c>
      <c r="C64" s="4">
        <v>10</v>
      </c>
      <c r="D64" s="4">
        <v>13</v>
      </c>
      <c r="E64" s="4">
        <f t="shared" si="0"/>
        <v>3</v>
      </c>
      <c r="F64" s="2" t="s">
        <v>10</v>
      </c>
    </row>
    <row r="65" spans="1:6" ht="30.6" hidden="1" customHeight="1" x14ac:dyDescent="0.2">
      <c r="A65" s="2" t="s">
        <v>48</v>
      </c>
      <c r="B65" s="4">
        <v>46</v>
      </c>
      <c r="C65" s="4">
        <v>10</v>
      </c>
      <c r="D65" s="4">
        <v>5</v>
      </c>
      <c r="E65" s="4">
        <f t="shared" si="0"/>
        <v>-5</v>
      </c>
      <c r="F65" s="2" t="s">
        <v>40</v>
      </c>
    </row>
    <row r="66" spans="1:6" ht="30.6" hidden="1" customHeight="1" x14ac:dyDescent="0.2">
      <c r="A66" s="2" t="s">
        <v>52</v>
      </c>
      <c r="B66" s="4">
        <v>46</v>
      </c>
      <c r="C66" s="4">
        <v>10</v>
      </c>
      <c r="D66" s="4">
        <v>7</v>
      </c>
      <c r="E66" s="4">
        <f t="shared" ref="E66:E129" si="1">D66-C66</f>
        <v>-3</v>
      </c>
      <c r="F66" s="2" t="s">
        <v>40</v>
      </c>
    </row>
    <row r="67" spans="1:6" ht="30.6" hidden="1" customHeight="1" x14ac:dyDescent="0.2">
      <c r="A67" s="2" t="s">
        <v>62</v>
      </c>
      <c r="B67" s="4">
        <v>46</v>
      </c>
      <c r="C67" s="4">
        <v>10</v>
      </c>
      <c r="D67" s="4">
        <v>10</v>
      </c>
      <c r="E67" s="4">
        <f t="shared" si="1"/>
        <v>0</v>
      </c>
      <c r="F67" s="2" t="s">
        <v>60</v>
      </c>
    </row>
    <row r="68" spans="1:6" ht="30.6" hidden="1" customHeight="1" x14ac:dyDescent="0.2">
      <c r="A68" s="2" t="s">
        <v>63</v>
      </c>
      <c r="B68" s="4">
        <v>46</v>
      </c>
      <c r="C68" s="4">
        <v>10</v>
      </c>
      <c r="D68" s="4">
        <v>6</v>
      </c>
      <c r="E68" s="4">
        <f t="shared" si="1"/>
        <v>-4</v>
      </c>
      <c r="F68" s="2" t="s">
        <v>60</v>
      </c>
    </row>
    <row r="69" spans="1:6" ht="30.6" hidden="1" customHeight="1" x14ac:dyDescent="0.2">
      <c r="A69" s="2" t="s">
        <v>72</v>
      </c>
      <c r="B69" s="4">
        <v>46</v>
      </c>
      <c r="C69" s="4">
        <v>10</v>
      </c>
      <c r="D69" s="4">
        <v>14</v>
      </c>
      <c r="E69" s="4">
        <f t="shared" si="1"/>
        <v>4</v>
      </c>
      <c r="F69" s="2" t="s">
        <v>60</v>
      </c>
    </row>
    <row r="70" spans="1:6" ht="30.6" hidden="1" customHeight="1" x14ac:dyDescent="0.2">
      <c r="A70" s="2" t="s">
        <v>99</v>
      </c>
      <c r="B70" s="4">
        <v>46</v>
      </c>
      <c r="C70" s="4">
        <v>10</v>
      </c>
      <c r="D70" s="4">
        <v>6</v>
      </c>
      <c r="E70" s="4">
        <f t="shared" si="1"/>
        <v>-4</v>
      </c>
      <c r="F70" s="2" t="s">
        <v>87</v>
      </c>
    </row>
    <row r="71" spans="1:6" ht="30.6" hidden="1" customHeight="1" x14ac:dyDescent="0.2">
      <c r="A71" s="2" t="s">
        <v>98</v>
      </c>
      <c r="B71" s="4">
        <v>46</v>
      </c>
      <c r="C71" s="4">
        <v>10</v>
      </c>
      <c r="D71" s="4">
        <v>7</v>
      </c>
      <c r="E71" s="4">
        <f t="shared" si="1"/>
        <v>-3</v>
      </c>
      <c r="F71" s="2" t="s">
        <v>87</v>
      </c>
    </row>
    <row r="72" spans="1:6" ht="30.6" hidden="1" customHeight="1" x14ac:dyDescent="0.2">
      <c r="A72" s="2" t="s">
        <v>97</v>
      </c>
      <c r="B72" s="4">
        <v>46</v>
      </c>
      <c r="C72" s="4">
        <v>10</v>
      </c>
      <c r="D72" s="4">
        <v>6</v>
      </c>
      <c r="E72" s="4">
        <f t="shared" si="1"/>
        <v>-4</v>
      </c>
      <c r="F72" s="2" t="s">
        <v>87</v>
      </c>
    </row>
    <row r="73" spans="1:6" ht="30.6" hidden="1" customHeight="1" x14ac:dyDescent="0.2">
      <c r="A73" s="2" t="s">
        <v>106</v>
      </c>
      <c r="B73" s="4">
        <v>46</v>
      </c>
      <c r="C73" s="4">
        <v>10</v>
      </c>
      <c r="D73" s="4">
        <v>13</v>
      </c>
      <c r="E73" s="4">
        <f t="shared" si="1"/>
        <v>3</v>
      </c>
      <c r="F73" s="2" t="s">
        <v>105</v>
      </c>
    </row>
    <row r="74" spans="1:6" ht="30.6" hidden="1" customHeight="1" x14ac:dyDescent="0.2">
      <c r="A74" s="3" t="s">
        <v>281</v>
      </c>
      <c r="B74" s="4">
        <v>46</v>
      </c>
      <c r="C74" s="4">
        <v>10</v>
      </c>
      <c r="D74" s="4">
        <v>6</v>
      </c>
      <c r="E74" s="4">
        <f t="shared" si="1"/>
        <v>-4</v>
      </c>
      <c r="F74" s="2" t="s">
        <v>287</v>
      </c>
    </row>
    <row r="75" spans="1:6" ht="30.6" hidden="1" customHeight="1" x14ac:dyDescent="0.2">
      <c r="A75" s="2" t="s">
        <v>164</v>
      </c>
      <c r="B75" s="4">
        <v>46</v>
      </c>
      <c r="C75" s="4">
        <v>10</v>
      </c>
      <c r="D75" s="4">
        <v>10</v>
      </c>
      <c r="E75" s="4">
        <f t="shared" si="1"/>
        <v>0</v>
      </c>
      <c r="F75" s="2" t="s">
        <v>297</v>
      </c>
    </row>
    <row r="76" spans="1:6" ht="30.6" hidden="1" customHeight="1" x14ac:dyDescent="0.2">
      <c r="A76" s="2" t="s">
        <v>42</v>
      </c>
      <c r="B76" s="4">
        <v>46</v>
      </c>
      <c r="C76" s="4">
        <v>10</v>
      </c>
      <c r="D76" s="4">
        <v>18</v>
      </c>
      <c r="E76" s="4">
        <f t="shared" si="1"/>
        <v>8</v>
      </c>
      <c r="F76" s="2" t="s">
        <v>297</v>
      </c>
    </row>
    <row r="77" spans="1:6" ht="30.6" hidden="1" customHeight="1" x14ac:dyDescent="0.2">
      <c r="A77" s="2" t="s">
        <v>186</v>
      </c>
      <c r="B77" s="4">
        <v>46</v>
      </c>
      <c r="C77" s="4">
        <v>10</v>
      </c>
      <c r="D77" s="4">
        <v>9</v>
      </c>
      <c r="E77" s="4">
        <f t="shared" si="1"/>
        <v>-1</v>
      </c>
      <c r="F77" s="2" t="s">
        <v>184</v>
      </c>
    </row>
    <row r="78" spans="1:6" ht="30.6" hidden="1" customHeight="1" x14ac:dyDescent="0.2">
      <c r="A78" s="2" t="s">
        <v>216</v>
      </c>
      <c r="B78" s="4">
        <v>46</v>
      </c>
      <c r="C78" s="4">
        <v>10</v>
      </c>
      <c r="D78" s="4">
        <v>8</v>
      </c>
      <c r="E78" s="4">
        <f t="shared" si="1"/>
        <v>-2</v>
      </c>
      <c r="F78" s="2" t="s">
        <v>251</v>
      </c>
    </row>
    <row r="79" spans="1:6" ht="30.6" hidden="1" customHeight="1" x14ac:dyDescent="0.2">
      <c r="A79" s="2" t="s">
        <v>220</v>
      </c>
      <c r="B79" s="4">
        <v>46</v>
      </c>
      <c r="C79" s="4">
        <v>10</v>
      </c>
      <c r="D79" s="4">
        <v>13</v>
      </c>
      <c r="E79" s="4">
        <f t="shared" si="1"/>
        <v>3</v>
      </c>
      <c r="F79" s="2" t="s">
        <v>251</v>
      </c>
    </row>
    <row r="80" spans="1:6" ht="30.6" hidden="1" customHeight="1" x14ac:dyDescent="0.2">
      <c r="A80" s="2" t="s">
        <v>227</v>
      </c>
      <c r="B80" s="4">
        <v>46</v>
      </c>
      <c r="C80" s="4">
        <v>10</v>
      </c>
      <c r="D80" s="4">
        <v>16</v>
      </c>
      <c r="E80" s="4">
        <f t="shared" si="1"/>
        <v>6</v>
      </c>
      <c r="F80" s="2" t="s">
        <v>251</v>
      </c>
    </row>
    <row r="81" spans="1:6" ht="30.6" hidden="1" customHeight="1" x14ac:dyDescent="0.2">
      <c r="A81" s="2" t="s">
        <v>9</v>
      </c>
      <c r="B81" s="4">
        <v>45</v>
      </c>
      <c r="C81" s="4">
        <v>11</v>
      </c>
      <c r="D81" s="4">
        <v>15</v>
      </c>
      <c r="E81" s="4">
        <f t="shared" si="1"/>
        <v>4</v>
      </c>
      <c r="F81" s="2" t="s">
        <v>4</v>
      </c>
    </row>
    <row r="82" spans="1:6" ht="30.6" hidden="1" customHeight="1" x14ac:dyDescent="0.2">
      <c r="A82" s="2" t="s">
        <v>27</v>
      </c>
      <c r="B82" s="4">
        <v>45</v>
      </c>
      <c r="C82" s="4">
        <v>11</v>
      </c>
      <c r="D82" s="4">
        <v>13</v>
      </c>
      <c r="E82" s="4">
        <f t="shared" si="1"/>
        <v>2</v>
      </c>
      <c r="F82" s="2" t="s">
        <v>25</v>
      </c>
    </row>
    <row r="83" spans="1:6" ht="30.6" hidden="1" customHeight="1" x14ac:dyDescent="0.2">
      <c r="A83" s="2" t="s">
        <v>261</v>
      </c>
      <c r="B83" s="4">
        <v>45</v>
      </c>
      <c r="C83" s="4">
        <v>11</v>
      </c>
      <c r="D83" s="4">
        <v>9</v>
      </c>
      <c r="E83" s="4">
        <f t="shared" si="1"/>
        <v>-2</v>
      </c>
      <c r="F83" s="2" t="s">
        <v>40</v>
      </c>
    </row>
    <row r="84" spans="1:6" ht="30.6" hidden="1" customHeight="1" x14ac:dyDescent="0.2">
      <c r="A84" s="2" t="s">
        <v>68</v>
      </c>
      <c r="B84" s="4">
        <v>45</v>
      </c>
      <c r="C84" s="4">
        <v>11</v>
      </c>
      <c r="D84" s="4">
        <v>5</v>
      </c>
      <c r="E84" s="4">
        <f t="shared" si="1"/>
        <v>-6</v>
      </c>
      <c r="F84" s="2" t="s">
        <v>60</v>
      </c>
    </row>
    <row r="85" spans="1:6" ht="30.6" hidden="1" customHeight="1" x14ac:dyDescent="0.2">
      <c r="A85" s="2" t="s">
        <v>82</v>
      </c>
      <c r="B85" s="4">
        <v>45</v>
      </c>
      <c r="C85" s="4">
        <v>11</v>
      </c>
      <c r="D85" s="4">
        <v>8</v>
      </c>
      <c r="E85" s="4">
        <f t="shared" si="1"/>
        <v>-3</v>
      </c>
      <c r="F85" s="2" t="s">
        <v>76</v>
      </c>
    </row>
    <row r="86" spans="1:6" ht="30.6" hidden="1" customHeight="1" x14ac:dyDescent="0.2">
      <c r="A86" s="2" t="s">
        <v>253</v>
      </c>
      <c r="B86" s="4">
        <v>45</v>
      </c>
      <c r="C86" s="4">
        <v>11</v>
      </c>
      <c r="D86" s="4">
        <v>13</v>
      </c>
      <c r="E86" s="4">
        <f t="shared" si="1"/>
        <v>2</v>
      </c>
      <c r="F86" s="2" t="s">
        <v>87</v>
      </c>
    </row>
    <row r="87" spans="1:6" ht="30.6" hidden="1" customHeight="1" x14ac:dyDescent="0.2">
      <c r="A87" s="2" t="s">
        <v>252</v>
      </c>
      <c r="B87" s="4">
        <v>45</v>
      </c>
      <c r="C87" s="4">
        <v>11</v>
      </c>
      <c r="D87" s="4">
        <v>12</v>
      </c>
      <c r="E87" s="4">
        <f t="shared" si="1"/>
        <v>1</v>
      </c>
      <c r="F87" s="2" t="s">
        <v>87</v>
      </c>
    </row>
    <row r="88" spans="1:6" ht="30.6" hidden="1" customHeight="1" x14ac:dyDescent="0.2">
      <c r="A88" s="2" t="s">
        <v>91</v>
      </c>
      <c r="B88" s="4">
        <v>45</v>
      </c>
      <c r="C88" s="4">
        <v>11</v>
      </c>
      <c r="D88" s="4">
        <v>11</v>
      </c>
      <c r="E88" s="4">
        <f t="shared" si="1"/>
        <v>0</v>
      </c>
      <c r="F88" s="2" t="s">
        <v>87</v>
      </c>
    </row>
    <row r="89" spans="1:6" ht="30.6" hidden="1" customHeight="1" x14ac:dyDescent="0.2">
      <c r="A89" s="2" t="s">
        <v>96</v>
      </c>
      <c r="B89" s="4">
        <v>45</v>
      </c>
      <c r="C89" s="4">
        <v>11</v>
      </c>
      <c r="D89" s="4">
        <v>15</v>
      </c>
      <c r="E89" s="4">
        <f t="shared" si="1"/>
        <v>4</v>
      </c>
      <c r="F89" s="2" t="s">
        <v>87</v>
      </c>
    </row>
    <row r="90" spans="1:6" ht="30.6" hidden="1" customHeight="1" x14ac:dyDescent="0.2">
      <c r="A90" s="2" t="s">
        <v>107</v>
      </c>
      <c r="B90" s="4">
        <v>45</v>
      </c>
      <c r="C90" s="4">
        <v>11</v>
      </c>
      <c r="D90" s="4">
        <v>17</v>
      </c>
      <c r="E90" s="4">
        <f t="shared" si="1"/>
        <v>6</v>
      </c>
      <c r="F90" s="2" t="s">
        <v>105</v>
      </c>
    </row>
    <row r="91" spans="1:6" ht="30.6" hidden="1" customHeight="1" x14ac:dyDescent="0.2">
      <c r="A91" s="3" t="s">
        <v>283</v>
      </c>
      <c r="B91" s="4">
        <v>45</v>
      </c>
      <c r="C91" s="4">
        <v>11</v>
      </c>
      <c r="D91" s="4">
        <v>6</v>
      </c>
      <c r="E91" s="4">
        <f t="shared" si="1"/>
        <v>-5</v>
      </c>
      <c r="F91" s="2" t="s">
        <v>287</v>
      </c>
    </row>
    <row r="92" spans="1:6" ht="30.6" hidden="1" customHeight="1" x14ac:dyDescent="0.2">
      <c r="A92" s="2" t="s">
        <v>114</v>
      </c>
      <c r="B92" s="4">
        <v>45</v>
      </c>
      <c r="C92" s="4">
        <v>11</v>
      </c>
      <c r="D92" s="4">
        <v>9</v>
      </c>
      <c r="E92" s="4">
        <f t="shared" si="1"/>
        <v>-2</v>
      </c>
      <c r="F92" s="2" t="s">
        <v>113</v>
      </c>
    </row>
    <row r="93" spans="1:6" ht="30.6" hidden="1" customHeight="1" x14ac:dyDescent="0.2">
      <c r="A93" s="2" t="s">
        <v>136</v>
      </c>
      <c r="B93" s="4">
        <v>45</v>
      </c>
      <c r="C93" s="4">
        <v>11</v>
      </c>
      <c r="D93" s="4">
        <v>14</v>
      </c>
      <c r="E93" s="4">
        <f t="shared" si="1"/>
        <v>3</v>
      </c>
      <c r="F93" s="2" t="s">
        <v>127</v>
      </c>
    </row>
    <row r="94" spans="1:6" ht="30.6" hidden="1" customHeight="1" x14ac:dyDescent="0.2">
      <c r="A94" s="2" t="s">
        <v>181</v>
      </c>
      <c r="B94" s="4">
        <v>45</v>
      </c>
      <c r="C94" s="4">
        <v>11</v>
      </c>
      <c r="D94" s="4">
        <v>9</v>
      </c>
      <c r="E94" s="4">
        <f t="shared" si="1"/>
        <v>-2</v>
      </c>
      <c r="F94" s="2" t="s">
        <v>174</v>
      </c>
    </row>
    <row r="95" spans="1:6" ht="30.6" hidden="1" customHeight="1" x14ac:dyDescent="0.2">
      <c r="A95" s="2" t="s">
        <v>185</v>
      </c>
      <c r="B95" s="4">
        <v>45</v>
      </c>
      <c r="C95" s="4">
        <v>11</v>
      </c>
      <c r="D95" s="4">
        <v>6</v>
      </c>
      <c r="E95" s="4">
        <f t="shared" si="1"/>
        <v>-5</v>
      </c>
      <c r="F95" s="2" t="s">
        <v>184</v>
      </c>
    </row>
    <row r="96" spans="1:6" ht="30.6" hidden="1" customHeight="1" x14ac:dyDescent="0.2">
      <c r="A96" s="2" t="s">
        <v>193</v>
      </c>
      <c r="B96" s="4">
        <v>45</v>
      </c>
      <c r="C96" s="4">
        <v>11</v>
      </c>
      <c r="D96" s="4">
        <v>10</v>
      </c>
      <c r="E96" s="4">
        <f t="shared" si="1"/>
        <v>-1</v>
      </c>
      <c r="F96" s="2" t="s">
        <v>293</v>
      </c>
    </row>
    <row r="97" spans="1:6" ht="30.6" hidden="1" customHeight="1" x14ac:dyDescent="0.2">
      <c r="A97" s="2" t="s">
        <v>210</v>
      </c>
      <c r="B97" s="4">
        <v>45</v>
      </c>
      <c r="C97" s="4">
        <v>11</v>
      </c>
      <c r="D97" s="4">
        <v>7</v>
      </c>
      <c r="E97" s="4">
        <f t="shared" si="1"/>
        <v>-4</v>
      </c>
      <c r="F97" s="2" t="s">
        <v>201</v>
      </c>
    </row>
    <row r="98" spans="1:6" ht="30.6" hidden="1" customHeight="1" x14ac:dyDescent="0.2">
      <c r="A98" s="2" t="s">
        <v>211</v>
      </c>
      <c r="B98" s="4">
        <v>45</v>
      </c>
      <c r="C98" s="4">
        <v>11</v>
      </c>
      <c r="D98" s="4">
        <v>8</v>
      </c>
      <c r="E98" s="4">
        <f t="shared" si="1"/>
        <v>-3</v>
      </c>
      <c r="F98" s="2" t="s">
        <v>201</v>
      </c>
    </row>
    <row r="99" spans="1:6" ht="30.6" hidden="1" customHeight="1" x14ac:dyDescent="0.2">
      <c r="A99" s="2" t="s">
        <v>13</v>
      </c>
      <c r="B99" s="4">
        <v>44</v>
      </c>
      <c r="C99" s="4">
        <v>12</v>
      </c>
      <c r="D99" s="4">
        <v>12</v>
      </c>
      <c r="E99" s="4">
        <f t="shared" si="1"/>
        <v>0</v>
      </c>
      <c r="F99" s="2" t="s">
        <v>296</v>
      </c>
    </row>
    <row r="100" spans="1:6" ht="30.6" hidden="1" customHeight="1" x14ac:dyDescent="0.2">
      <c r="A100" s="2" t="s">
        <v>46</v>
      </c>
      <c r="B100" s="4">
        <v>44</v>
      </c>
      <c r="C100" s="4">
        <v>12</v>
      </c>
      <c r="D100" s="4">
        <v>11</v>
      </c>
      <c r="E100" s="4">
        <f t="shared" si="1"/>
        <v>-1</v>
      </c>
      <c r="F100" s="2" t="s">
        <v>40</v>
      </c>
    </row>
    <row r="101" spans="1:6" ht="30.6" hidden="1" customHeight="1" x14ac:dyDescent="0.2">
      <c r="A101" s="2" t="s">
        <v>50</v>
      </c>
      <c r="B101" s="4">
        <v>44</v>
      </c>
      <c r="C101" s="4">
        <v>12</v>
      </c>
      <c r="D101" s="4">
        <v>8</v>
      </c>
      <c r="E101" s="4">
        <f t="shared" si="1"/>
        <v>-4</v>
      </c>
      <c r="F101" s="2" t="s">
        <v>40</v>
      </c>
    </row>
    <row r="102" spans="1:6" ht="30.6" hidden="1" customHeight="1" x14ac:dyDescent="0.2">
      <c r="A102" s="2" t="s">
        <v>44</v>
      </c>
      <c r="B102" s="4">
        <v>44</v>
      </c>
      <c r="C102" s="4">
        <v>12</v>
      </c>
      <c r="D102" s="4">
        <v>7</v>
      </c>
      <c r="E102" s="4">
        <f t="shared" si="1"/>
        <v>-5</v>
      </c>
      <c r="F102" s="2" t="s">
        <v>40</v>
      </c>
    </row>
    <row r="103" spans="1:6" ht="30.6" hidden="1" customHeight="1" x14ac:dyDescent="0.2">
      <c r="A103" s="2" t="s">
        <v>71</v>
      </c>
      <c r="B103" s="4">
        <v>44</v>
      </c>
      <c r="C103" s="4">
        <v>12</v>
      </c>
      <c r="D103" s="4">
        <v>12</v>
      </c>
      <c r="E103" s="4">
        <f t="shared" si="1"/>
        <v>0</v>
      </c>
      <c r="F103" s="2" t="s">
        <v>60</v>
      </c>
    </row>
    <row r="104" spans="1:6" ht="30.6" hidden="1" customHeight="1" x14ac:dyDescent="0.2">
      <c r="A104" s="2" t="s">
        <v>83</v>
      </c>
      <c r="B104" s="4">
        <v>44</v>
      </c>
      <c r="C104" s="4">
        <v>12</v>
      </c>
      <c r="D104" s="4">
        <v>7</v>
      </c>
      <c r="E104" s="4">
        <f t="shared" si="1"/>
        <v>-5</v>
      </c>
      <c r="F104" s="2" t="s">
        <v>76</v>
      </c>
    </row>
    <row r="105" spans="1:6" ht="30.6" hidden="1" customHeight="1" x14ac:dyDescent="0.2">
      <c r="A105" s="2" t="s">
        <v>255</v>
      </c>
      <c r="B105" s="4">
        <v>44</v>
      </c>
      <c r="C105" s="4">
        <v>12</v>
      </c>
      <c r="D105" s="4">
        <v>10</v>
      </c>
      <c r="E105" s="4">
        <f t="shared" si="1"/>
        <v>-2</v>
      </c>
      <c r="F105" s="2" t="s">
        <v>332</v>
      </c>
    </row>
    <row r="106" spans="1:6" ht="30.6" hidden="1" customHeight="1" x14ac:dyDescent="0.2">
      <c r="A106" s="2" t="s">
        <v>90</v>
      </c>
      <c r="B106" s="4">
        <v>44</v>
      </c>
      <c r="C106" s="4">
        <v>12</v>
      </c>
      <c r="D106" s="4">
        <v>9</v>
      </c>
      <c r="E106" s="4">
        <f t="shared" si="1"/>
        <v>-3</v>
      </c>
      <c r="F106" s="2" t="s">
        <v>87</v>
      </c>
    </row>
    <row r="107" spans="1:6" ht="30.6" hidden="1" customHeight="1" x14ac:dyDescent="0.2">
      <c r="A107" s="2" t="s">
        <v>53</v>
      </c>
      <c r="B107" s="4">
        <v>44</v>
      </c>
      <c r="C107" s="4">
        <v>12</v>
      </c>
      <c r="D107" s="4">
        <v>11</v>
      </c>
      <c r="E107" s="4">
        <f t="shared" si="1"/>
        <v>-1</v>
      </c>
      <c r="F107" s="2" t="s">
        <v>87</v>
      </c>
    </row>
    <row r="108" spans="1:6" ht="30.6" hidden="1" customHeight="1" x14ac:dyDescent="0.2">
      <c r="A108" s="2" t="s">
        <v>366</v>
      </c>
      <c r="B108" s="4">
        <v>44</v>
      </c>
      <c r="C108" s="4">
        <v>12</v>
      </c>
      <c r="D108" s="4">
        <v>10</v>
      </c>
      <c r="E108" s="4">
        <f t="shared" si="1"/>
        <v>-2</v>
      </c>
      <c r="F108" s="2" t="s">
        <v>105</v>
      </c>
    </row>
    <row r="109" spans="1:6" ht="30.6" hidden="1" customHeight="1" x14ac:dyDescent="0.2">
      <c r="A109" s="3" t="s">
        <v>280</v>
      </c>
      <c r="B109" s="4">
        <v>44</v>
      </c>
      <c r="C109" s="4">
        <v>12</v>
      </c>
      <c r="D109" s="4">
        <v>12</v>
      </c>
      <c r="E109" s="4">
        <f t="shared" si="1"/>
        <v>0</v>
      </c>
      <c r="F109" s="2" t="s">
        <v>287</v>
      </c>
    </row>
    <row r="110" spans="1:6" ht="30.6" hidden="1" customHeight="1" x14ac:dyDescent="0.2">
      <c r="A110" s="2" t="s">
        <v>137</v>
      </c>
      <c r="B110" s="4">
        <v>44</v>
      </c>
      <c r="C110" s="4">
        <v>12</v>
      </c>
      <c r="D110" s="4">
        <v>13</v>
      </c>
      <c r="E110" s="4">
        <f t="shared" si="1"/>
        <v>1</v>
      </c>
      <c r="F110" s="2" t="s">
        <v>127</v>
      </c>
    </row>
    <row r="111" spans="1:6" ht="30.6" hidden="1" customHeight="1" x14ac:dyDescent="0.2">
      <c r="A111" s="2" t="s">
        <v>162</v>
      </c>
      <c r="B111" s="4">
        <v>44</v>
      </c>
      <c r="C111" s="4">
        <v>12</v>
      </c>
      <c r="D111" s="4">
        <v>10</v>
      </c>
      <c r="E111" s="4">
        <f t="shared" si="1"/>
        <v>-2</v>
      </c>
      <c r="F111" s="2" t="s">
        <v>297</v>
      </c>
    </row>
    <row r="112" spans="1:6" ht="30.6" hidden="1" customHeight="1" x14ac:dyDescent="0.2">
      <c r="A112" s="2" t="s">
        <v>167</v>
      </c>
      <c r="B112" s="4">
        <v>44</v>
      </c>
      <c r="C112" s="4">
        <v>12</v>
      </c>
      <c r="D112" s="4">
        <v>13</v>
      </c>
      <c r="E112" s="4">
        <f t="shared" si="1"/>
        <v>1</v>
      </c>
      <c r="F112" s="2" t="s">
        <v>297</v>
      </c>
    </row>
    <row r="113" spans="1:6" ht="30.6" hidden="1" customHeight="1" x14ac:dyDescent="0.2">
      <c r="A113" s="2" t="s">
        <v>177</v>
      </c>
      <c r="B113" s="4">
        <v>44</v>
      </c>
      <c r="C113" s="4">
        <v>12</v>
      </c>
      <c r="D113" s="4">
        <v>12</v>
      </c>
      <c r="E113" s="4">
        <f t="shared" si="1"/>
        <v>0</v>
      </c>
      <c r="F113" s="2" t="s">
        <v>174</v>
      </c>
    </row>
    <row r="114" spans="1:6" ht="30.6" hidden="1" customHeight="1" x14ac:dyDescent="0.2">
      <c r="A114" s="2" t="s">
        <v>259</v>
      </c>
      <c r="B114" s="4">
        <v>44</v>
      </c>
      <c r="C114" s="4">
        <v>12</v>
      </c>
      <c r="D114" s="4">
        <v>14</v>
      </c>
      <c r="E114" s="4">
        <f t="shared" si="1"/>
        <v>2</v>
      </c>
      <c r="F114" s="2" t="s">
        <v>201</v>
      </c>
    </row>
    <row r="115" spans="1:6" ht="30.6" hidden="1" customHeight="1" x14ac:dyDescent="0.2">
      <c r="A115" s="2" t="s">
        <v>215</v>
      </c>
      <c r="B115" s="4">
        <v>44</v>
      </c>
      <c r="C115" s="4">
        <v>12</v>
      </c>
      <c r="D115" s="4">
        <v>12</v>
      </c>
      <c r="E115" s="4">
        <f t="shared" si="1"/>
        <v>0</v>
      </c>
      <c r="F115" s="2" t="s">
        <v>201</v>
      </c>
    </row>
    <row r="116" spans="1:6" ht="30.6" hidden="1" customHeight="1" x14ac:dyDescent="0.2">
      <c r="A116" s="2" t="s">
        <v>221</v>
      </c>
      <c r="B116" s="4">
        <v>44</v>
      </c>
      <c r="C116" s="4">
        <v>12</v>
      </c>
      <c r="D116" s="4">
        <v>5</v>
      </c>
      <c r="E116" s="4">
        <f t="shared" si="1"/>
        <v>-7</v>
      </c>
      <c r="F116" s="2" t="s">
        <v>251</v>
      </c>
    </row>
    <row r="117" spans="1:6" ht="30.6" hidden="1" customHeight="1" x14ac:dyDescent="0.2">
      <c r="A117" s="2" t="s">
        <v>222</v>
      </c>
      <c r="B117" s="4">
        <v>44</v>
      </c>
      <c r="C117" s="4">
        <v>12</v>
      </c>
      <c r="D117" s="4">
        <v>12</v>
      </c>
      <c r="E117" s="4">
        <f t="shared" si="1"/>
        <v>0</v>
      </c>
      <c r="F117" s="2" t="s">
        <v>251</v>
      </c>
    </row>
    <row r="118" spans="1:6" ht="30.6" hidden="1" customHeight="1" x14ac:dyDescent="0.2">
      <c r="A118" s="2" t="s">
        <v>7</v>
      </c>
      <c r="B118" s="18">
        <v>43</v>
      </c>
      <c r="C118" s="4">
        <v>13</v>
      </c>
      <c r="D118" s="4">
        <v>8</v>
      </c>
      <c r="E118" s="4">
        <f t="shared" si="1"/>
        <v>-5</v>
      </c>
      <c r="F118" s="2" t="s">
        <v>4</v>
      </c>
    </row>
    <row r="119" spans="1:6" ht="30.6" hidden="1" customHeight="1" x14ac:dyDescent="0.2">
      <c r="A119" s="2" t="s">
        <v>12</v>
      </c>
      <c r="B119" s="4">
        <v>43</v>
      </c>
      <c r="C119" s="4">
        <v>13</v>
      </c>
      <c r="D119" s="4">
        <v>11</v>
      </c>
      <c r="E119" s="4">
        <f t="shared" si="1"/>
        <v>-2</v>
      </c>
      <c r="F119" s="2" t="s">
        <v>296</v>
      </c>
    </row>
    <row r="120" spans="1:6" ht="30.6" hidden="1" customHeight="1" x14ac:dyDescent="0.2">
      <c r="A120" s="2" t="s">
        <v>21</v>
      </c>
      <c r="B120" s="4">
        <v>43</v>
      </c>
      <c r="C120" s="4">
        <v>13</v>
      </c>
      <c r="D120" s="4">
        <v>14</v>
      </c>
      <c r="E120" s="4">
        <f t="shared" si="1"/>
        <v>1</v>
      </c>
      <c r="F120" s="2" t="s">
        <v>10</v>
      </c>
    </row>
    <row r="121" spans="1:6" ht="30.6" hidden="1" customHeight="1" x14ac:dyDescent="0.2">
      <c r="A121" s="2" t="s">
        <v>28</v>
      </c>
      <c r="B121" s="4">
        <v>43</v>
      </c>
      <c r="C121" s="4">
        <v>13</v>
      </c>
      <c r="D121" s="4">
        <v>15</v>
      </c>
      <c r="E121" s="4">
        <f t="shared" si="1"/>
        <v>2</v>
      </c>
      <c r="F121" s="2" t="s">
        <v>25</v>
      </c>
    </row>
    <row r="122" spans="1:6" ht="30.6" hidden="1" customHeight="1" x14ac:dyDescent="0.2">
      <c r="A122" s="2" t="s">
        <v>45</v>
      </c>
      <c r="B122" s="4">
        <v>43</v>
      </c>
      <c r="C122" s="4">
        <v>13</v>
      </c>
      <c r="D122" s="4">
        <v>8</v>
      </c>
      <c r="E122" s="4">
        <f t="shared" si="1"/>
        <v>-5</v>
      </c>
      <c r="F122" s="2" t="s">
        <v>40</v>
      </c>
    </row>
    <row r="123" spans="1:6" ht="30.6" hidden="1" customHeight="1" x14ac:dyDescent="0.2">
      <c r="A123" s="2" t="s">
        <v>275</v>
      </c>
      <c r="B123" s="4">
        <v>43</v>
      </c>
      <c r="C123" s="4">
        <v>13</v>
      </c>
      <c r="D123" s="4">
        <v>16</v>
      </c>
      <c r="E123" s="4">
        <f t="shared" si="1"/>
        <v>3</v>
      </c>
      <c r="F123" s="2" t="s">
        <v>54</v>
      </c>
    </row>
    <row r="124" spans="1:6" ht="30.6" hidden="1" customHeight="1" x14ac:dyDescent="0.2">
      <c r="A124" s="2" t="s">
        <v>70</v>
      </c>
      <c r="B124" s="4">
        <v>43</v>
      </c>
      <c r="C124" s="4">
        <v>13</v>
      </c>
      <c r="D124" s="4">
        <v>11</v>
      </c>
      <c r="E124" s="4">
        <f t="shared" si="1"/>
        <v>-2</v>
      </c>
      <c r="F124" s="2" t="s">
        <v>60</v>
      </c>
    </row>
    <row r="125" spans="1:6" ht="30.6" hidden="1" customHeight="1" x14ac:dyDescent="0.2">
      <c r="A125" s="2" t="s">
        <v>66</v>
      </c>
      <c r="B125" s="4">
        <v>43</v>
      </c>
      <c r="C125" s="4">
        <v>13</v>
      </c>
      <c r="D125" s="4">
        <v>14</v>
      </c>
      <c r="E125" s="4">
        <f t="shared" si="1"/>
        <v>1</v>
      </c>
      <c r="F125" s="2" t="s">
        <v>60</v>
      </c>
    </row>
    <row r="126" spans="1:6" ht="30.6" hidden="1" customHeight="1" x14ac:dyDescent="0.2">
      <c r="A126" s="2" t="s">
        <v>81</v>
      </c>
      <c r="B126" s="4">
        <v>43</v>
      </c>
      <c r="C126" s="4">
        <v>13</v>
      </c>
      <c r="D126" s="4">
        <v>10</v>
      </c>
      <c r="E126" s="4">
        <f t="shared" si="1"/>
        <v>-3</v>
      </c>
      <c r="F126" s="2" t="s">
        <v>76</v>
      </c>
    </row>
    <row r="127" spans="1:6" ht="30.6" hidden="1" customHeight="1" x14ac:dyDescent="0.2">
      <c r="A127" s="2" t="s">
        <v>232</v>
      </c>
      <c r="B127" s="4">
        <v>43</v>
      </c>
      <c r="C127" s="4">
        <v>13</v>
      </c>
      <c r="D127" s="4">
        <v>8</v>
      </c>
      <c r="E127" s="4">
        <f t="shared" si="1"/>
        <v>-5</v>
      </c>
      <c r="F127" s="2" t="s">
        <v>332</v>
      </c>
    </row>
    <row r="128" spans="1:6" ht="30.6" hidden="1" customHeight="1" x14ac:dyDescent="0.2">
      <c r="A128" s="2" t="s">
        <v>240</v>
      </c>
      <c r="B128" s="4">
        <v>43</v>
      </c>
      <c r="C128" s="4">
        <v>13</v>
      </c>
      <c r="D128" s="4">
        <v>13</v>
      </c>
      <c r="E128" s="4">
        <f t="shared" si="1"/>
        <v>0</v>
      </c>
      <c r="F128" s="2" t="s">
        <v>332</v>
      </c>
    </row>
    <row r="129" spans="1:6" ht="30.6" hidden="1" customHeight="1" x14ac:dyDescent="0.2">
      <c r="A129" s="2" t="s">
        <v>233</v>
      </c>
      <c r="B129" s="4">
        <v>43</v>
      </c>
      <c r="C129" s="4">
        <v>13</v>
      </c>
      <c r="D129" s="4">
        <v>13</v>
      </c>
      <c r="E129" s="4">
        <f t="shared" si="1"/>
        <v>0</v>
      </c>
      <c r="F129" s="2" t="s">
        <v>332</v>
      </c>
    </row>
    <row r="130" spans="1:6" ht="30.6" hidden="1" customHeight="1" x14ac:dyDescent="0.2">
      <c r="A130" s="2" t="s">
        <v>237</v>
      </c>
      <c r="B130" s="4">
        <v>43</v>
      </c>
      <c r="C130" s="4">
        <v>13</v>
      </c>
      <c r="D130" s="4">
        <v>8</v>
      </c>
      <c r="E130" s="4">
        <f t="shared" ref="E130:E193" si="2">D130-C130</f>
        <v>-5</v>
      </c>
      <c r="F130" s="2" t="s">
        <v>332</v>
      </c>
    </row>
    <row r="131" spans="1:6" ht="30.6" hidden="1" customHeight="1" x14ac:dyDescent="0.2">
      <c r="A131" s="2" t="s">
        <v>241</v>
      </c>
      <c r="B131" s="4">
        <v>43</v>
      </c>
      <c r="C131" s="4">
        <v>13</v>
      </c>
      <c r="D131" s="4">
        <v>13</v>
      </c>
      <c r="E131" s="4">
        <f t="shared" si="2"/>
        <v>0</v>
      </c>
      <c r="F131" s="2" t="s">
        <v>332</v>
      </c>
    </row>
    <row r="132" spans="1:6" ht="30.6" hidden="1" customHeight="1" x14ac:dyDescent="0.2">
      <c r="A132" s="2" t="s">
        <v>243</v>
      </c>
      <c r="B132" s="4">
        <v>43</v>
      </c>
      <c r="C132" s="4">
        <v>13</v>
      </c>
      <c r="D132" s="4">
        <v>12</v>
      </c>
      <c r="E132" s="4">
        <f t="shared" si="2"/>
        <v>-1</v>
      </c>
      <c r="F132" s="2" t="s">
        <v>332</v>
      </c>
    </row>
    <row r="133" spans="1:6" ht="30.6" hidden="1" customHeight="1" x14ac:dyDescent="0.2">
      <c r="A133" s="2" t="s">
        <v>93</v>
      </c>
      <c r="B133" s="4">
        <v>43</v>
      </c>
      <c r="C133" s="4">
        <v>13</v>
      </c>
      <c r="D133" s="4">
        <v>10</v>
      </c>
      <c r="E133" s="4">
        <f t="shared" si="2"/>
        <v>-3</v>
      </c>
      <c r="F133" s="2" t="s">
        <v>87</v>
      </c>
    </row>
    <row r="134" spans="1:6" ht="30.6" hidden="1" customHeight="1" x14ac:dyDescent="0.2">
      <c r="A134" s="2" t="s">
        <v>103</v>
      </c>
      <c r="B134" s="4">
        <v>43</v>
      </c>
      <c r="C134" s="4">
        <v>13</v>
      </c>
      <c r="D134" s="4">
        <v>13</v>
      </c>
      <c r="E134" s="4">
        <f t="shared" si="2"/>
        <v>0</v>
      </c>
      <c r="F134" s="2" t="s">
        <v>101</v>
      </c>
    </row>
    <row r="135" spans="1:6" ht="30.6" hidden="1" customHeight="1" x14ac:dyDescent="0.2">
      <c r="A135" s="2" t="s">
        <v>371</v>
      </c>
      <c r="B135" s="4">
        <v>43</v>
      </c>
      <c r="C135" s="4">
        <v>13</v>
      </c>
      <c r="D135" s="4">
        <v>10</v>
      </c>
      <c r="E135" s="4">
        <f t="shared" si="2"/>
        <v>-3</v>
      </c>
      <c r="F135" s="2" t="s">
        <v>105</v>
      </c>
    </row>
    <row r="136" spans="1:6" ht="30.6" hidden="1" customHeight="1" x14ac:dyDescent="0.2">
      <c r="A136" s="2" t="s">
        <v>109</v>
      </c>
      <c r="B136" s="4">
        <v>43</v>
      </c>
      <c r="C136" s="4">
        <v>13</v>
      </c>
      <c r="D136" s="4">
        <v>6</v>
      </c>
      <c r="E136" s="4">
        <f t="shared" si="2"/>
        <v>-7</v>
      </c>
      <c r="F136" s="2" t="s">
        <v>105</v>
      </c>
    </row>
    <row r="137" spans="1:6" ht="30.6" hidden="1" customHeight="1" x14ac:dyDescent="0.2">
      <c r="A137" s="3" t="s">
        <v>276</v>
      </c>
      <c r="B137" s="4">
        <v>43</v>
      </c>
      <c r="C137" s="4">
        <v>13</v>
      </c>
      <c r="D137" s="4">
        <v>8</v>
      </c>
      <c r="E137" s="4">
        <f t="shared" si="2"/>
        <v>-5</v>
      </c>
      <c r="F137" s="2" t="s">
        <v>287</v>
      </c>
    </row>
    <row r="138" spans="1:6" ht="30.6" hidden="1" customHeight="1" x14ac:dyDescent="0.2">
      <c r="A138" s="3" t="s">
        <v>277</v>
      </c>
      <c r="B138" s="4">
        <v>43</v>
      </c>
      <c r="C138" s="4">
        <v>13</v>
      </c>
      <c r="D138" s="4">
        <v>11</v>
      </c>
      <c r="E138" s="4">
        <f t="shared" si="2"/>
        <v>-2</v>
      </c>
      <c r="F138" s="2" t="s">
        <v>287</v>
      </c>
    </row>
    <row r="139" spans="1:6" ht="30.6" hidden="1" customHeight="1" x14ac:dyDescent="0.2">
      <c r="A139" s="3" t="s">
        <v>282</v>
      </c>
      <c r="B139" s="4">
        <v>43</v>
      </c>
      <c r="C139" s="4">
        <v>13</v>
      </c>
      <c r="D139" s="4">
        <v>13</v>
      </c>
      <c r="E139" s="4">
        <f t="shared" si="2"/>
        <v>0</v>
      </c>
      <c r="F139" s="2" t="s">
        <v>287</v>
      </c>
    </row>
    <row r="140" spans="1:6" ht="30.6" hidden="1" customHeight="1" x14ac:dyDescent="0.2">
      <c r="A140" s="2" t="s">
        <v>124</v>
      </c>
      <c r="B140" s="4">
        <v>43</v>
      </c>
      <c r="C140" s="4">
        <v>13</v>
      </c>
      <c r="D140" s="4">
        <v>15</v>
      </c>
      <c r="E140" s="4">
        <f t="shared" si="2"/>
        <v>2</v>
      </c>
      <c r="F140" s="2" t="s">
        <v>294</v>
      </c>
    </row>
    <row r="141" spans="1:6" ht="30.6" hidden="1" customHeight="1" x14ac:dyDescent="0.2">
      <c r="A141" s="2" t="s">
        <v>122</v>
      </c>
      <c r="B141" s="4">
        <v>43</v>
      </c>
      <c r="C141" s="4">
        <v>13</v>
      </c>
      <c r="D141" s="4">
        <v>13</v>
      </c>
      <c r="E141" s="4">
        <f t="shared" si="2"/>
        <v>0</v>
      </c>
      <c r="F141" s="2" t="s">
        <v>294</v>
      </c>
    </row>
    <row r="142" spans="1:6" ht="30.6" hidden="1" customHeight="1" x14ac:dyDescent="0.2">
      <c r="A142" s="2" t="s">
        <v>123</v>
      </c>
      <c r="B142" s="4">
        <v>43</v>
      </c>
      <c r="C142" s="4">
        <v>13</v>
      </c>
      <c r="D142" s="4">
        <v>14</v>
      </c>
      <c r="E142" s="4">
        <f t="shared" si="2"/>
        <v>1</v>
      </c>
      <c r="F142" s="2" t="s">
        <v>294</v>
      </c>
    </row>
    <row r="143" spans="1:6" ht="30.6" hidden="1" customHeight="1" x14ac:dyDescent="0.2">
      <c r="A143" s="2" t="s">
        <v>168</v>
      </c>
      <c r="B143" s="4">
        <v>43</v>
      </c>
      <c r="C143" s="4">
        <v>13</v>
      </c>
      <c r="D143" s="4">
        <v>9</v>
      </c>
      <c r="E143" s="4">
        <f t="shared" si="2"/>
        <v>-4</v>
      </c>
      <c r="F143" s="2" t="s">
        <v>297</v>
      </c>
    </row>
    <row r="144" spans="1:6" ht="30.6" hidden="1" customHeight="1" x14ac:dyDescent="0.2">
      <c r="A144" s="2" t="s">
        <v>163</v>
      </c>
      <c r="B144" s="4">
        <v>43</v>
      </c>
      <c r="C144" s="4">
        <v>13</v>
      </c>
      <c r="D144" s="4">
        <v>9</v>
      </c>
      <c r="E144" s="4">
        <f t="shared" si="2"/>
        <v>-4</v>
      </c>
      <c r="F144" s="2" t="s">
        <v>297</v>
      </c>
    </row>
    <row r="145" spans="1:6" ht="30.6" hidden="1" customHeight="1" x14ac:dyDescent="0.2">
      <c r="A145" s="2" t="s">
        <v>170</v>
      </c>
      <c r="B145" s="4">
        <v>43</v>
      </c>
      <c r="C145" s="4">
        <v>13</v>
      </c>
      <c r="D145" s="4">
        <v>7</v>
      </c>
      <c r="E145" s="4">
        <f t="shared" si="2"/>
        <v>-6</v>
      </c>
      <c r="F145" s="2" t="s">
        <v>297</v>
      </c>
    </row>
    <row r="146" spans="1:6" ht="30.6" hidden="1" customHeight="1" x14ac:dyDescent="0.2">
      <c r="A146" s="2" t="s">
        <v>171</v>
      </c>
      <c r="B146" s="4">
        <v>43</v>
      </c>
      <c r="C146" s="4">
        <v>13</v>
      </c>
      <c r="D146" s="4">
        <v>9</v>
      </c>
      <c r="E146" s="4">
        <f t="shared" si="2"/>
        <v>-4</v>
      </c>
      <c r="F146" s="2" t="s">
        <v>297</v>
      </c>
    </row>
    <row r="147" spans="1:6" ht="30.6" hidden="1" customHeight="1" x14ac:dyDescent="0.2">
      <c r="A147" s="2" t="s">
        <v>207</v>
      </c>
      <c r="B147" s="4">
        <v>43</v>
      </c>
      <c r="C147" s="4">
        <v>13</v>
      </c>
      <c r="D147" s="4">
        <v>12</v>
      </c>
      <c r="E147" s="4">
        <f t="shared" si="2"/>
        <v>-1</v>
      </c>
      <c r="F147" s="2" t="s">
        <v>201</v>
      </c>
    </row>
    <row r="148" spans="1:6" ht="30.6" hidden="1" customHeight="1" x14ac:dyDescent="0.2">
      <c r="A148" s="2" t="s">
        <v>217</v>
      </c>
      <c r="B148" s="4">
        <v>43</v>
      </c>
      <c r="C148" s="4">
        <v>13</v>
      </c>
      <c r="D148" s="4">
        <v>9</v>
      </c>
      <c r="E148" s="4">
        <f t="shared" si="2"/>
        <v>-4</v>
      </c>
      <c r="F148" s="2" t="s">
        <v>251</v>
      </c>
    </row>
    <row r="149" spans="1:6" ht="30.6" hidden="1" customHeight="1" x14ac:dyDescent="0.2">
      <c r="A149" s="2" t="s">
        <v>224</v>
      </c>
      <c r="B149" s="4">
        <v>43</v>
      </c>
      <c r="C149" s="4">
        <v>13</v>
      </c>
      <c r="D149" s="4">
        <v>17</v>
      </c>
      <c r="E149" s="4">
        <f t="shared" si="2"/>
        <v>4</v>
      </c>
      <c r="F149" s="2" t="s">
        <v>251</v>
      </c>
    </row>
    <row r="150" spans="1:6" ht="30.6" hidden="1" customHeight="1" x14ac:dyDescent="0.2">
      <c r="A150" s="2" t="s">
        <v>6</v>
      </c>
      <c r="B150" s="4">
        <v>42</v>
      </c>
      <c r="C150" s="4">
        <v>14</v>
      </c>
      <c r="D150" s="4">
        <v>15</v>
      </c>
      <c r="E150" s="4">
        <f t="shared" si="2"/>
        <v>1</v>
      </c>
      <c r="F150" s="2" t="s">
        <v>4</v>
      </c>
    </row>
    <row r="151" spans="1:6" ht="30.6" hidden="1" customHeight="1" x14ac:dyDescent="0.2">
      <c r="A151" s="2" t="s">
        <v>14</v>
      </c>
      <c r="B151" s="4">
        <v>42</v>
      </c>
      <c r="C151" s="4">
        <v>14</v>
      </c>
      <c r="D151" s="4">
        <v>16</v>
      </c>
      <c r="E151" s="4">
        <f t="shared" si="2"/>
        <v>2</v>
      </c>
      <c r="F151" s="2" t="s">
        <v>296</v>
      </c>
    </row>
    <row r="152" spans="1:6" ht="30.6" hidden="1" customHeight="1" x14ac:dyDescent="0.2">
      <c r="A152" s="2" t="s">
        <v>17</v>
      </c>
      <c r="B152" s="4">
        <v>42</v>
      </c>
      <c r="C152" s="4">
        <v>14</v>
      </c>
      <c r="D152" s="4">
        <v>16</v>
      </c>
      <c r="E152" s="4">
        <f t="shared" si="2"/>
        <v>2</v>
      </c>
      <c r="F152" s="2" t="s">
        <v>10</v>
      </c>
    </row>
    <row r="153" spans="1:6" ht="30.6" hidden="1" customHeight="1" x14ac:dyDescent="0.2">
      <c r="A153" s="2" t="s">
        <v>274</v>
      </c>
      <c r="B153" s="4">
        <v>42</v>
      </c>
      <c r="C153" s="4">
        <v>14</v>
      </c>
      <c r="D153" s="4">
        <v>13</v>
      </c>
      <c r="E153" s="4">
        <f t="shared" si="2"/>
        <v>-1</v>
      </c>
      <c r="F153" s="2" t="s">
        <v>25</v>
      </c>
    </row>
    <row r="154" spans="1:6" ht="30.6" hidden="1" customHeight="1" x14ac:dyDescent="0.2">
      <c r="A154" s="2" t="s">
        <v>47</v>
      </c>
      <c r="B154" s="4">
        <v>42</v>
      </c>
      <c r="C154" s="4">
        <v>14</v>
      </c>
      <c r="D154" s="4">
        <v>8</v>
      </c>
      <c r="E154" s="4">
        <f t="shared" si="2"/>
        <v>-6</v>
      </c>
      <c r="F154" s="2" t="s">
        <v>40</v>
      </c>
    </row>
    <row r="155" spans="1:6" ht="30.6" hidden="1" customHeight="1" x14ac:dyDescent="0.2">
      <c r="A155" s="2" t="s">
        <v>238</v>
      </c>
      <c r="B155" s="4">
        <v>42</v>
      </c>
      <c r="C155" s="4">
        <v>14</v>
      </c>
      <c r="D155" s="4">
        <v>9</v>
      </c>
      <c r="E155" s="4">
        <f t="shared" si="2"/>
        <v>-5</v>
      </c>
      <c r="F155" s="2" t="s">
        <v>332</v>
      </c>
    </row>
    <row r="156" spans="1:6" ht="30.6" hidden="1" customHeight="1" x14ac:dyDescent="0.2">
      <c r="A156" s="2" t="s">
        <v>92</v>
      </c>
      <c r="B156" s="4">
        <v>42</v>
      </c>
      <c r="C156" s="4">
        <v>14</v>
      </c>
      <c r="D156" s="4">
        <v>13</v>
      </c>
      <c r="E156" s="4">
        <f t="shared" si="2"/>
        <v>-1</v>
      </c>
      <c r="F156" s="2" t="s">
        <v>87</v>
      </c>
    </row>
    <row r="157" spans="1:6" ht="30.6" hidden="1" customHeight="1" x14ac:dyDescent="0.2">
      <c r="A157" s="2" t="s">
        <v>100</v>
      </c>
      <c r="B157" s="4">
        <v>42</v>
      </c>
      <c r="C157" s="4">
        <v>14</v>
      </c>
      <c r="D157" s="4">
        <v>10</v>
      </c>
      <c r="E157" s="4">
        <f t="shared" si="2"/>
        <v>-4</v>
      </c>
      <c r="F157" s="2" t="s">
        <v>87</v>
      </c>
    </row>
    <row r="158" spans="1:6" ht="30.6" hidden="1" customHeight="1" x14ac:dyDescent="0.2">
      <c r="A158" s="2" t="s">
        <v>263</v>
      </c>
      <c r="B158" s="4">
        <v>42</v>
      </c>
      <c r="C158" s="4">
        <v>14</v>
      </c>
      <c r="D158" s="4">
        <v>11</v>
      </c>
      <c r="E158" s="4">
        <f t="shared" si="2"/>
        <v>-3</v>
      </c>
      <c r="F158" s="2" t="s">
        <v>333</v>
      </c>
    </row>
    <row r="159" spans="1:6" ht="30.6" hidden="1" customHeight="1" x14ac:dyDescent="0.2">
      <c r="A159" s="2" t="s">
        <v>111</v>
      </c>
      <c r="B159" s="4">
        <v>42</v>
      </c>
      <c r="C159" s="4">
        <v>14</v>
      </c>
      <c r="D159" s="4">
        <v>9</v>
      </c>
      <c r="E159" s="4">
        <f t="shared" si="2"/>
        <v>-5</v>
      </c>
      <c r="F159" s="2" t="s">
        <v>105</v>
      </c>
    </row>
    <row r="160" spans="1:6" ht="30.6" hidden="1" customHeight="1" x14ac:dyDescent="0.2">
      <c r="A160" s="3" t="s">
        <v>278</v>
      </c>
      <c r="B160" s="4">
        <v>42</v>
      </c>
      <c r="C160" s="4">
        <v>14</v>
      </c>
      <c r="D160" s="4">
        <v>13</v>
      </c>
      <c r="E160" s="4">
        <f t="shared" si="2"/>
        <v>-1</v>
      </c>
      <c r="F160" s="2" t="s">
        <v>287</v>
      </c>
    </row>
    <row r="161" spans="1:6" ht="30.6" hidden="1" customHeight="1" x14ac:dyDescent="0.2">
      <c r="A161" s="3" t="s">
        <v>108</v>
      </c>
      <c r="B161" s="4">
        <v>42</v>
      </c>
      <c r="C161" s="4">
        <v>14</v>
      </c>
      <c r="D161" s="4">
        <v>10</v>
      </c>
      <c r="E161" s="4">
        <f t="shared" si="2"/>
        <v>-4</v>
      </c>
      <c r="F161" s="2" t="s">
        <v>287</v>
      </c>
    </row>
    <row r="162" spans="1:6" ht="30.6" hidden="1" customHeight="1" x14ac:dyDescent="0.2">
      <c r="A162" s="3" t="s">
        <v>284</v>
      </c>
      <c r="B162" s="4">
        <v>42</v>
      </c>
      <c r="C162" s="4">
        <v>14</v>
      </c>
      <c r="D162" s="4">
        <v>10</v>
      </c>
      <c r="E162" s="4">
        <f t="shared" si="2"/>
        <v>-4</v>
      </c>
      <c r="F162" s="2" t="s">
        <v>287</v>
      </c>
    </row>
    <row r="163" spans="1:6" ht="30.6" hidden="1" customHeight="1" x14ac:dyDescent="0.2">
      <c r="A163" s="2" t="s">
        <v>125</v>
      </c>
      <c r="B163" s="4">
        <v>42</v>
      </c>
      <c r="C163" s="4">
        <v>14</v>
      </c>
      <c r="D163" s="4">
        <v>13</v>
      </c>
      <c r="E163" s="4">
        <f t="shared" si="2"/>
        <v>-1</v>
      </c>
      <c r="F163" s="2" t="s">
        <v>294</v>
      </c>
    </row>
    <row r="164" spans="1:6" ht="30.6" hidden="1" customHeight="1" x14ac:dyDescent="0.2">
      <c r="A164" s="2" t="s">
        <v>132</v>
      </c>
      <c r="B164" s="4">
        <v>42</v>
      </c>
      <c r="C164" s="4">
        <v>14</v>
      </c>
      <c r="D164" s="4">
        <v>15</v>
      </c>
      <c r="E164" s="4">
        <f t="shared" si="2"/>
        <v>1</v>
      </c>
      <c r="F164" s="2" t="s">
        <v>127</v>
      </c>
    </row>
    <row r="165" spans="1:6" ht="30.6" hidden="1" customHeight="1" x14ac:dyDescent="0.2">
      <c r="A165" s="2" t="s">
        <v>141</v>
      </c>
      <c r="B165" s="4">
        <v>42</v>
      </c>
      <c r="C165" s="4">
        <v>14</v>
      </c>
      <c r="D165" s="4">
        <v>15</v>
      </c>
      <c r="E165" s="4">
        <f t="shared" si="2"/>
        <v>1</v>
      </c>
      <c r="F165" s="2" t="s">
        <v>127</v>
      </c>
    </row>
    <row r="166" spans="1:6" ht="30.6" hidden="1" customHeight="1" x14ac:dyDescent="0.2">
      <c r="A166" s="2" t="s">
        <v>144</v>
      </c>
      <c r="B166" s="4">
        <v>42</v>
      </c>
      <c r="C166" s="4">
        <v>14</v>
      </c>
      <c r="D166" s="4">
        <v>9</v>
      </c>
      <c r="E166" s="4">
        <f t="shared" si="2"/>
        <v>-5</v>
      </c>
      <c r="F166" s="2" t="s">
        <v>295</v>
      </c>
    </row>
    <row r="167" spans="1:6" ht="30.6" hidden="1" customHeight="1" x14ac:dyDescent="0.2">
      <c r="A167" s="2" t="s">
        <v>150</v>
      </c>
      <c r="B167" s="4">
        <v>42</v>
      </c>
      <c r="C167" s="4">
        <v>14</v>
      </c>
      <c r="D167" s="4">
        <v>13</v>
      </c>
      <c r="E167" s="4">
        <f t="shared" si="2"/>
        <v>-1</v>
      </c>
      <c r="F167" s="2" t="s">
        <v>295</v>
      </c>
    </row>
    <row r="168" spans="1:6" ht="30.6" hidden="1" customHeight="1" x14ac:dyDescent="0.2">
      <c r="A168" s="2" t="s">
        <v>169</v>
      </c>
      <c r="B168" s="4">
        <v>42</v>
      </c>
      <c r="C168" s="4">
        <v>14</v>
      </c>
      <c r="D168" s="4">
        <v>15</v>
      </c>
      <c r="E168" s="4">
        <f t="shared" si="2"/>
        <v>1</v>
      </c>
      <c r="F168" s="2" t="s">
        <v>297</v>
      </c>
    </row>
    <row r="169" spans="1:6" ht="30.6" hidden="1" customHeight="1" x14ac:dyDescent="0.2">
      <c r="A169" s="2" t="s">
        <v>372</v>
      </c>
      <c r="B169" s="4">
        <v>42</v>
      </c>
      <c r="C169" s="4">
        <v>14</v>
      </c>
      <c r="D169" s="4">
        <v>13</v>
      </c>
      <c r="E169" s="4">
        <f t="shared" si="2"/>
        <v>-1</v>
      </c>
      <c r="F169" s="2" t="s">
        <v>174</v>
      </c>
    </row>
    <row r="170" spans="1:6" ht="30.6" hidden="1" customHeight="1" x14ac:dyDescent="0.2">
      <c r="A170" s="2" t="s">
        <v>229</v>
      </c>
      <c r="B170" s="4">
        <v>42</v>
      </c>
      <c r="C170" s="4">
        <v>14</v>
      </c>
      <c r="D170" s="4">
        <v>10</v>
      </c>
      <c r="E170" s="4">
        <f t="shared" si="2"/>
        <v>-4</v>
      </c>
      <c r="F170" s="2" t="s">
        <v>251</v>
      </c>
    </row>
    <row r="171" spans="1:6" ht="30.6" hidden="1" customHeight="1" x14ac:dyDescent="0.2">
      <c r="A171" s="2" t="s">
        <v>34</v>
      </c>
      <c r="B171" s="4">
        <v>41</v>
      </c>
      <c r="C171" s="4">
        <v>15</v>
      </c>
      <c r="D171" s="4">
        <v>20</v>
      </c>
      <c r="E171" s="4">
        <f t="shared" si="2"/>
        <v>5</v>
      </c>
      <c r="F171" s="2" t="s">
        <v>25</v>
      </c>
    </row>
    <row r="172" spans="1:6" ht="30.6" hidden="1" customHeight="1" x14ac:dyDescent="0.2">
      <c r="A172" s="2" t="s">
        <v>31</v>
      </c>
      <c r="B172" s="4">
        <v>41</v>
      </c>
      <c r="C172" s="4">
        <v>15</v>
      </c>
      <c r="D172" s="4">
        <v>15</v>
      </c>
      <c r="E172" s="4">
        <f t="shared" si="2"/>
        <v>0</v>
      </c>
      <c r="F172" s="2" t="s">
        <v>25</v>
      </c>
    </row>
    <row r="173" spans="1:6" ht="30.6" hidden="1" customHeight="1" x14ac:dyDescent="0.2">
      <c r="A173" s="2" t="s">
        <v>56</v>
      </c>
      <c r="B173" s="4">
        <v>41</v>
      </c>
      <c r="C173" s="4">
        <v>15</v>
      </c>
      <c r="D173" s="4">
        <v>13</v>
      </c>
      <c r="E173" s="4">
        <f t="shared" si="2"/>
        <v>-2</v>
      </c>
      <c r="F173" s="2" t="s">
        <v>54</v>
      </c>
    </row>
    <row r="174" spans="1:6" ht="30.6" hidden="1" customHeight="1" x14ac:dyDescent="0.2">
      <c r="A174" s="2" t="s">
        <v>67</v>
      </c>
      <c r="B174" s="4">
        <v>41</v>
      </c>
      <c r="C174" s="4">
        <v>15</v>
      </c>
      <c r="D174" s="4">
        <v>8</v>
      </c>
      <c r="E174" s="4">
        <f t="shared" si="2"/>
        <v>-7</v>
      </c>
      <c r="F174" s="2" t="s">
        <v>60</v>
      </c>
    </row>
    <row r="175" spans="1:6" ht="30.6" hidden="1" customHeight="1" x14ac:dyDescent="0.2">
      <c r="A175" s="2" t="s">
        <v>64</v>
      </c>
      <c r="B175" s="4">
        <v>41</v>
      </c>
      <c r="C175" s="4">
        <v>15</v>
      </c>
      <c r="D175" s="4">
        <v>15</v>
      </c>
      <c r="E175" s="4">
        <f t="shared" si="2"/>
        <v>0</v>
      </c>
      <c r="F175" s="2" t="s">
        <v>60</v>
      </c>
    </row>
    <row r="176" spans="1:6" ht="30.6" hidden="1" customHeight="1" x14ac:dyDescent="0.2">
      <c r="A176" s="2" t="s">
        <v>84</v>
      </c>
      <c r="B176" s="4">
        <v>41</v>
      </c>
      <c r="C176" s="4">
        <v>15</v>
      </c>
      <c r="D176" s="4">
        <v>6</v>
      </c>
      <c r="E176" s="4">
        <f t="shared" si="2"/>
        <v>-9</v>
      </c>
      <c r="F176" s="2" t="s">
        <v>76</v>
      </c>
    </row>
    <row r="177" spans="1:6" ht="30.6" hidden="1" customHeight="1" x14ac:dyDescent="0.2">
      <c r="A177" s="2" t="s">
        <v>364</v>
      </c>
      <c r="B177" s="4">
        <v>41</v>
      </c>
      <c r="C177" s="4">
        <v>15</v>
      </c>
      <c r="D177" s="4">
        <v>10</v>
      </c>
      <c r="E177" s="4">
        <f t="shared" si="2"/>
        <v>-5</v>
      </c>
      <c r="F177" s="2" t="s">
        <v>101</v>
      </c>
    </row>
    <row r="178" spans="1:6" ht="30.6" hidden="1" customHeight="1" x14ac:dyDescent="0.2">
      <c r="A178" s="2" t="s">
        <v>267</v>
      </c>
      <c r="B178" s="4">
        <v>41</v>
      </c>
      <c r="C178" s="4">
        <v>15</v>
      </c>
      <c r="D178" s="4">
        <v>17</v>
      </c>
      <c r="E178" s="4">
        <f t="shared" si="2"/>
        <v>2</v>
      </c>
      <c r="F178" s="2" t="s">
        <v>105</v>
      </c>
    </row>
    <row r="179" spans="1:6" ht="30.6" hidden="1" customHeight="1" x14ac:dyDescent="0.2">
      <c r="A179" s="2" t="s">
        <v>270</v>
      </c>
      <c r="B179" s="4">
        <v>41</v>
      </c>
      <c r="C179" s="4">
        <v>15</v>
      </c>
      <c r="D179" s="4">
        <v>15</v>
      </c>
      <c r="E179" s="4">
        <f t="shared" si="2"/>
        <v>0</v>
      </c>
      <c r="F179" s="2" t="s">
        <v>105</v>
      </c>
    </row>
    <row r="180" spans="1:6" ht="30.6" hidden="1" customHeight="1" x14ac:dyDescent="0.2">
      <c r="A180" s="2" t="s">
        <v>256</v>
      </c>
      <c r="B180" s="4">
        <v>41</v>
      </c>
      <c r="C180" s="4">
        <v>15</v>
      </c>
      <c r="D180" s="4">
        <v>16</v>
      </c>
      <c r="E180" s="4">
        <f t="shared" si="2"/>
        <v>1</v>
      </c>
      <c r="F180" s="2" t="s">
        <v>113</v>
      </c>
    </row>
    <row r="181" spans="1:6" ht="30.6" hidden="1" customHeight="1" x14ac:dyDescent="0.2">
      <c r="A181" s="2" t="s">
        <v>116</v>
      </c>
      <c r="B181" s="4">
        <v>41</v>
      </c>
      <c r="C181" s="4">
        <v>15</v>
      </c>
      <c r="D181" s="4">
        <v>8</v>
      </c>
      <c r="E181" s="4">
        <f t="shared" si="2"/>
        <v>-7</v>
      </c>
      <c r="F181" s="2" t="s">
        <v>113</v>
      </c>
    </row>
    <row r="182" spans="1:6" ht="30.6" hidden="1" customHeight="1" x14ac:dyDescent="0.2">
      <c r="A182" s="2" t="s">
        <v>120</v>
      </c>
      <c r="B182" s="4">
        <v>41</v>
      </c>
      <c r="C182" s="4">
        <v>15</v>
      </c>
      <c r="D182" s="4">
        <v>14</v>
      </c>
      <c r="E182" s="4">
        <f t="shared" si="2"/>
        <v>-1</v>
      </c>
      <c r="F182" s="2" t="s">
        <v>294</v>
      </c>
    </row>
    <row r="183" spans="1:6" ht="30.6" hidden="1" customHeight="1" x14ac:dyDescent="0.2">
      <c r="A183" s="2" t="s">
        <v>152</v>
      </c>
      <c r="B183" s="4">
        <v>41</v>
      </c>
      <c r="C183" s="4">
        <v>15</v>
      </c>
      <c r="D183" s="4">
        <v>12</v>
      </c>
      <c r="E183" s="4">
        <f t="shared" si="2"/>
        <v>-3</v>
      </c>
      <c r="F183" s="2" t="s">
        <v>295</v>
      </c>
    </row>
    <row r="184" spans="1:6" ht="30.6" hidden="1" customHeight="1" x14ac:dyDescent="0.2">
      <c r="A184" s="2" t="s">
        <v>165</v>
      </c>
      <c r="B184" s="4">
        <v>41</v>
      </c>
      <c r="C184" s="4">
        <v>15</v>
      </c>
      <c r="D184" s="4">
        <v>10</v>
      </c>
      <c r="E184" s="4">
        <f t="shared" si="2"/>
        <v>-5</v>
      </c>
      <c r="F184" s="2" t="s">
        <v>297</v>
      </c>
    </row>
    <row r="185" spans="1:6" ht="30.6" hidden="1" customHeight="1" x14ac:dyDescent="0.2">
      <c r="A185" s="2" t="s">
        <v>260</v>
      </c>
      <c r="B185" s="4">
        <v>41</v>
      </c>
      <c r="C185" s="4">
        <v>15</v>
      </c>
      <c r="D185" s="4">
        <v>17</v>
      </c>
      <c r="E185" s="4">
        <f t="shared" si="2"/>
        <v>2</v>
      </c>
      <c r="F185" s="2" t="s">
        <v>293</v>
      </c>
    </row>
    <row r="186" spans="1:6" ht="30.6" hidden="1" customHeight="1" x14ac:dyDescent="0.2">
      <c r="A186" s="2" t="s">
        <v>199</v>
      </c>
      <c r="B186" s="4">
        <v>41</v>
      </c>
      <c r="C186" s="4">
        <v>15</v>
      </c>
      <c r="D186" s="4">
        <v>10</v>
      </c>
      <c r="E186" s="4">
        <f t="shared" si="2"/>
        <v>-5</v>
      </c>
      <c r="F186" s="2" t="s">
        <v>293</v>
      </c>
    </row>
    <row r="187" spans="1:6" ht="30.6" hidden="1" customHeight="1" x14ac:dyDescent="0.2">
      <c r="A187" s="2" t="s">
        <v>206</v>
      </c>
      <c r="B187" s="4">
        <v>41</v>
      </c>
      <c r="C187" s="4">
        <v>15</v>
      </c>
      <c r="D187" s="4">
        <v>8</v>
      </c>
      <c r="E187" s="4">
        <f t="shared" si="2"/>
        <v>-7</v>
      </c>
      <c r="F187" s="2" t="s">
        <v>201</v>
      </c>
    </row>
    <row r="188" spans="1:6" ht="30.6" hidden="1" customHeight="1" x14ac:dyDescent="0.2">
      <c r="A188" s="2" t="s">
        <v>223</v>
      </c>
      <c r="B188" s="4">
        <v>41</v>
      </c>
      <c r="C188" s="4">
        <v>15</v>
      </c>
      <c r="D188" s="4">
        <v>10</v>
      </c>
      <c r="E188" s="4">
        <f t="shared" si="2"/>
        <v>-5</v>
      </c>
      <c r="F188" s="2" t="s">
        <v>251</v>
      </c>
    </row>
    <row r="189" spans="1:6" ht="30.6" hidden="1" customHeight="1" x14ac:dyDescent="0.2">
      <c r="A189" s="2" t="s">
        <v>219</v>
      </c>
      <c r="B189" s="4">
        <v>41</v>
      </c>
      <c r="C189" s="4">
        <v>15</v>
      </c>
      <c r="D189" s="4">
        <v>9</v>
      </c>
      <c r="E189" s="4">
        <f t="shared" si="2"/>
        <v>-6</v>
      </c>
      <c r="F189" s="2" t="s">
        <v>251</v>
      </c>
    </row>
    <row r="190" spans="1:6" ht="30.6" hidden="1" customHeight="1" x14ac:dyDescent="0.2">
      <c r="A190" s="2" t="s">
        <v>15</v>
      </c>
      <c r="B190" s="4">
        <v>40</v>
      </c>
      <c r="C190" s="4">
        <v>16</v>
      </c>
      <c r="D190" s="4">
        <v>11</v>
      </c>
      <c r="E190" s="4">
        <f t="shared" si="2"/>
        <v>-5</v>
      </c>
      <c r="F190" s="2" t="s">
        <v>296</v>
      </c>
    </row>
    <row r="191" spans="1:6" ht="30.6" hidden="1" customHeight="1" x14ac:dyDescent="0.2">
      <c r="A191" s="2" t="s">
        <v>20</v>
      </c>
      <c r="B191" s="4">
        <v>40</v>
      </c>
      <c r="C191" s="4">
        <v>16</v>
      </c>
      <c r="D191" s="4">
        <v>12</v>
      </c>
      <c r="E191" s="4">
        <f t="shared" si="2"/>
        <v>-4</v>
      </c>
      <c r="F191" s="2" t="s">
        <v>10</v>
      </c>
    </row>
    <row r="192" spans="1:6" ht="30.6" hidden="1" customHeight="1" x14ac:dyDescent="0.2">
      <c r="A192" s="2" t="s">
        <v>37</v>
      </c>
      <c r="B192" s="4">
        <v>40</v>
      </c>
      <c r="C192" s="4">
        <v>16</v>
      </c>
      <c r="D192" s="4">
        <v>13</v>
      </c>
      <c r="E192" s="4">
        <f t="shared" si="2"/>
        <v>-3</v>
      </c>
      <c r="F192" s="2" t="s">
        <v>25</v>
      </c>
    </row>
    <row r="193" spans="1:6" ht="30.6" hidden="1" customHeight="1" x14ac:dyDescent="0.2">
      <c r="A193" s="2" t="s">
        <v>30</v>
      </c>
      <c r="B193" s="4">
        <v>40</v>
      </c>
      <c r="C193" s="4">
        <v>16</v>
      </c>
      <c r="D193" s="4">
        <v>14</v>
      </c>
      <c r="E193" s="4">
        <f t="shared" si="2"/>
        <v>-2</v>
      </c>
      <c r="F193" s="2" t="s">
        <v>25</v>
      </c>
    </row>
    <row r="194" spans="1:6" ht="30.6" hidden="1" customHeight="1" x14ac:dyDescent="0.2">
      <c r="A194" s="2" t="s">
        <v>73</v>
      </c>
      <c r="B194" s="4">
        <v>40</v>
      </c>
      <c r="C194" s="4">
        <v>16</v>
      </c>
      <c r="D194" s="4">
        <v>13</v>
      </c>
      <c r="E194" s="4">
        <f t="shared" ref="E194:E257" si="3">D194-C194</f>
        <v>-3</v>
      </c>
      <c r="F194" s="2" t="s">
        <v>60</v>
      </c>
    </row>
    <row r="195" spans="1:6" ht="30.6" hidden="1" customHeight="1" x14ac:dyDescent="0.2">
      <c r="A195" s="2" t="s">
        <v>69</v>
      </c>
      <c r="B195" s="4">
        <v>40</v>
      </c>
      <c r="C195" s="4">
        <v>16</v>
      </c>
      <c r="D195" s="4">
        <v>12</v>
      </c>
      <c r="E195" s="4">
        <f t="shared" si="3"/>
        <v>-4</v>
      </c>
      <c r="F195" s="2" t="s">
        <v>60</v>
      </c>
    </row>
    <row r="196" spans="1:6" ht="30.6" hidden="1" customHeight="1" x14ac:dyDescent="0.2">
      <c r="A196" s="2" t="s">
        <v>77</v>
      </c>
      <c r="B196" s="4">
        <v>40</v>
      </c>
      <c r="C196" s="4">
        <v>16</v>
      </c>
      <c r="D196" s="4">
        <v>10</v>
      </c>
      <c r="E196" s="4">
        <f t="shared" si="3"/>
        <v>-6</v>
      </c>
      <c r="F196" s="2" t="s">
        <v>76</v>
      </c>
    </row>
    <row r="197" spans="1:6" ht="30.6" hidden="1" customHeight="1" x14ac:dyDescent="0.2">
      <c r="A197" s="2" t="s">
        <v>80</v>
      </c>
      <c r="B197" s="4">
        <v>40</v>
      </c>
      <c r="C197" s="4">
        <v>16</v>
      </c>
      <c r="D197" s="4">
        <v>12</v>
      </c>
      <c r="E197" s="4">
        <f t="shared" si="3"/>
        <v>-4</v>
      </c>
      <c r="F197" s="2" t="s">
        <v>76</v>
      </c>
    </row>
    <row r="198" spans="1:6" ht="30.6" hidden="1" customHeight="1" x14ac:dyDescent="0.2">
      <c r="A198" s="2" t="s">
        <v>235</v>
      </c>
      <c r="B198" s="4">
        <v>40</v>
      </c>
      <c r="C198" s="4">
        <v>16</v>
      </c>
      <c r="D198" s="4">
        <v>11</v>
      </c>
      <c r="E198" s="4">
        <f t="shared" si="3"/>
        <v>-5</v>
      </c>
      <c r="F198" s="2" t="s">
        <v>332</v>
      </c>
    </row>
    <row r="199" spans="1:6" ht="30.6" hidden="1" customHeight="1" x14ac:dyDescent="0.2">
      <c r="A199" s="2" t="s">
        <v>45</v>
      </c>
      <c r="B199" s="4">
        <v>40</v>
      </c>
      <c r="C199" s="4">
        <v>16</v>
      </c>
      <c r="D199" s="4">
        <v>14</v>
      </c>
      <c r="E199" s="4">
        <f t="shared" si="3"/>
        <v>-2</v>
      </c>
      <c r="F199" s="2" t="s">
        <v>101</v>
      </c>
    </row>
    <row r="200" spans="1:6" ht="30.6" hidden="1" customHeight="1" x14ac:dyDescent="0.2">
      <c r="A200" s="2" t="s">
        <v>247</v>
      </c>
      <c r="B200" s="4">
        <v>40</v>
      </c>
      <c r="C200" s="4">
        <v>16</v>
      </c>
      <c r="D200" s="4">
        <v>15</v>
      </c>
      <c r="E200" s="4">
        <f t="shared" si="3"/>
        <v>-1</v>
      </c>
      <c r="F200" s="2" t="s">
        <v>333</v>
      </c>
    </row>
    <row r="201" spans="1:6" ht="30.6" hidden="1" customHeight="1" x14ac:dyDescent="0.2">
      <c r="A201" s="2" t="s">
        <v>268</v>
      </c>
      <c r="B201" s="4">
        <v>40</v>
      </c>
      <c r="C201" s="4">
        <v>16</v>
      </c>
      <c r="D201" s="4">
        <v>12</v>
      </c>
      <c r="E201" s="4">
        <f t="shared" si="3"/>
        <v>-4</v>
      </c>
      <c r="F201" s="2" t="s">
        <v>105</v>
      </c>
    </row>
    <row r="202" spans="1:6" ht="30.6" hidden="1" customHeight="1" x14ac:dyDescent="0.2">
      <c r="A202" s="2" t="s">
        <v>140</v>
      </c>
      <c r="B202" s="4">
        <v>40</v>
      </c>
      <c r="C202" s="4">
        <v>16</v>
      </c>
      <c r="D202" s="4">
        <v>16</v>
      </c>
      <c r="E202" s="4">
        <f t="shared" si="3"/>
        <v>0</v>
      </c>
      <c r="F202" s="2" t="s">
        <v>127</v>
      </c>
    </row>
    <row r="203" spans="1:6" ht="30.6" hidden="1" customHeight="1" x14ac:dyDescent="0.2">
      <c r="A203" s="2" t="s">
        <v>129</v>
      </c>
      <c r="B203" s="4">
        <v>40</v>
      </c>
      <c r="C203" s="4">
        <v>16</v>
      </c>
      <c r="D203" s="4">
        <v>17</v>
      </c>
      <c r="E203" s="4">
        <f t="shared" si="3"/>
        <v>1</v>
      </c>
      <c r="F203" s="2" t="s">
        <v>127</v>
      </c>
    </row>
    <row r="204" spans="1:6" ht="30.6" hidden="1" customHeight="1" x14ac:dyDescent="0.2">
      <c r="A204" s="2" t="s">
        <v>131</v>
      </c>
      <c r="B204" s="4">
        <v>40</v>
      </c>
      <c r="C204" s="4">
        <v>16</v>
      </c>
      <c r="D204" s="4">
        <v>14</v>
      </c>
      <c r="E204" s="4">
        <f t="shared" si="3"/>
        <v>-2</v>
      </c>
      <c r="F204" s="2" t="s">
        <v>127</v>
      </c>
    </row>
    <row r="205" spans="1:6" ht="30.6" hidden="1" customHeight="1" x14ac:dyDescent="0.2">
      <c r="A205" s="2" t="s">
        <v>156</v>
      </c>
      <c r="B205" s="4">
        <v>40</v>
      </c>
      <c r="C205" s="4">
        <v>16</v>
      </c>
      <c r="D205" s="4">
        <v>5</v>
      </c>
      <c r="E205" s="4">
        <f t="shared" si="3"/>
        <v>-11</v>
      </c>
      <c r="F205" s="2" t="s">
        <v>295</v>
      </c>
    </row>
    <row r="206" spans="1:6" ht="30.6" hidden="1" customHeight="1" x14ac:dyDescent="0.2">
      <c r="A206" s="2" t="s">
        <v>197</v>
      </c>
      <c r="B206" s="4">
        <v>40</v>
      </c>
      <c r="C206" s="4">
        <v>16</v>
      </c>
      <c r="D206" s="4">
        <v>13</v>
      </c>
      <c r="E206" s="4">
        <f t="shared" si="3"/>
        <v>-3</v>
      </c>
      <c r="F206" s="2" t="s">
        <v>293</v>
      </c>
    </row>
    <row r="207" spans="1:6" ht="30.6" hidden="1" customHeight="1" x14ac:dyDescent="0.2">
      <c r="A207" s="2" t="s">
        <v>218</v>
      </c>
      <c r="B207" s="4">
        <v>40</v>
      </c>
      <c r="C207" s="4">
        <v>16</v>
      </c>
      <c r="D207" s="4">
        <v>16</v>
      </c>
      <c r="E207" s="4">
        <f t="shared" si="3"/>
        <v>0</v>
      </c>
      <c r="F207" s="2" t="s">
        <v>251</v>
      </c>
    </row>
    <row r="208" spans="1:6" ht="30.6" hidden="1" customHeight="1" x14ac:dyDescent="0.2">
      <c r="A208" s="2" t="s">
        <v>16</v>
      </c>
      <c r="B208" s="4">
        <v>39</v>
      </c>
      <c r="C208" s="4">
        <v>17</v>
      </c>
      <c r="D208" s="4">
        <v>13</v>
      </c>
      <c r="E208" s="4">
        <f t="shared" si="3"/>
        <v>-4</v>
      </c>
      <c r="F208" s="2" t="s">
        <v>296</v>
      </c>
    </row>
    <row r="209" spans="1:6" ht="30.6" hidden="1" customHeight="1" x14ac:dyDescent="0.2">
      <c r="A209" s="2" t="s">
        <v>24</v>
      </c>
      <c r="B209" s="4">
        <v>39</v>
      </c>
      <c r="C209" s="4">
        <v>17</v>
      </c>
      <c r="D209" s="4">
        <v>10</v>
      </c>
      <c r="E209" s="4">
        <f t="shared" si="3"/>
        <v>-7</v>
      </c>
      <c r="F209" s="2" t="s">
        <v>10</v>
      </c>
    </row>
    <row r="210" spans="1:6" ht="30.6" hidden="1" customHeight="1" x14ac:dyDescent="0.2">
      <c r="A210" s="2" t="s">
        <v>22</v>
      </c>
      <c r="B210" s="4">
        <v>39</v>
      </c>
      <c r="C210" s="4">
        <v>17</v>
      </c>
      <c r="D210" s="4">
        <v>8</v>
      </c>
      <c r="E210" s="4">
        <f t="shared" si="3"/>
        <v>-9</v>
      </c>
      <c r="F210" s="2" t="s">
        <v>10</v>
      </c>
    </row>
    <row r="211" spans="1:6" ht="30.6" hidden="1" customHeight="1" x14ac:dyDescent="0.2">
      <c r="A211" s="2" t="s">
        <v>266</v>
      </c>
      <c r="B211" s="4">
        <v>39</v>
      </c>
      <c r="C211" s="4">
        <v>17</v>
      </c>
      <c r="D211" s="4">
        <v>13</v>
      </c>
      <c r="E211" s="4">
        <f t="shared" si="3"/>
        <v>-4</v>
      </c>
      <c r="F211" s="2" t="s">
        <v>25</v>
      </c>
    </row>
    <row r="212" spans="1:6" ht="30.6" hidden="1" customHeight="1" x14ac:dyDescent="0.2">
      <c r="A212" s="2" t="s">
        <v>375</v>
      </c>
      <c r="B212" s="4">
        <v>39</v>
      </c>
      <c r="C212" s="4">
        <v>17</v>
      </c>
      <c r="D212" s="4">
        <v>15</v>
      </c>
      <c r="E212" s="4">
        <f t="shared" si="3"/>
        <v>-2</v>
      </c>
      <c r="F212" s="2" t="s">
        <v>25</v>
      </c>
    </row>
    <row r="213" spans="1:6" ht="30.6" hidden="1" customHeight="1" x14ac:dyDescent="0.2">
      <c r="A213" s="2" t="s">
        <v>43</v>
      </c>
      <c r="B213" s="4">
        <v>39</v>
      </c>
      <c r="C213" s="4">
        <v>17</v>
      </c>
      <c r="D213" s="4">
        <v>10</v>
      </c>
      <c r="E213" s="4">
        <f t="shared" si="3"/>
        <v>-7</v>
      </c>
      <c r="F213" s="2" t="s">
        <v>40</v>
      </c>
    </row>
    <row r="214" spans="1:6" ht="30.6" hidden="1" customHeight="1" x14ac:dyDescent="0.2">
      <c r="A214" s="2" t="s">
        <v>85</v>
      </c>
      <c r="B214" s="4">
        <v>39</v>
      </c>
      <c r="C214" s="4">
        <v>17</v>
      </c>
      <c r="D214" s="4">
        <v>9</v>
      </c>
      <c r="E214" s="4">
        <f t="shared" si="3"/>
        <v>-8</v>
      </c>
      <c r="F214" s="2" t="s">
        <v>76</v>
      </c>
    </row>
    <row r="215" spans="1:6" ht="30.6" hidden="1" customHeight="1" x14ac:dyDescent="0.2">
      <c r="A215" s="2" t="s">
        <v>86</v>
      </c>
      <c r="B215" s="4">
        <v>39</v>
      </c>
      <c r="C215" s="4">
        <v>17</v>
      </c>
      <c r="D215" s="4">
        <v>9</v>
      </c>
      <c r="E215" s="4">
        <f t="shared" si="3"/>
        <v>-8</v>
      </c>
      <c r="F215" s="2" t="s">
        <v>76</v>
      </c>
    </row>
    <row r="216" spans="1:6" ht="30.6" hidden="1" customHeight="1" x14ac:dyDescent="0.2">
      <c r="A216" s="2" t="s">
        <v>242</v>
      </c>
      <c r="B216" s="4">
        <v>39</v>
      </c>
      <c r="C216" s="4">
        <v>17</v>
      </c>
      <c r="D216" s="4">
        <v>13</v>
      </c>
      <c r="E216" s="4">
        <f t="shared" si="3"/>
        <v>-4</v>
      </c>
      <c r="F216" s="2" t="s">
        <v>332</v>
      </c>
    </row>
    <row r="217" spans="1:6" ht="30.6" hidden="1" customHeight="1" x14ac:dyDescent="0.2">
      <c r="A217" s="2" t="s">
        <v>104</v>
      </c>
      <c r="B217" s="4">
        <v>39</v>
      </c>
      <c r="C217" s="4">
        <v>17</v>
      </c>
      <c r="D217" s="4">
        <v>13</v>
      </c>
      <c r="E217" s="4">
        <f t="shared" si="3"/>
        <v>-4</v>
      </c>
      <c r="F217" s="2" t="s">
        <v>101</v>
      </c>
    </row>
    <row r="218" spans="1:6" ht="30.6" hidden="1" customHeight="1" x14ac:dyDescent="0.2">
      <c r="A218" s="3" t="s">
        <v>286</v>
      </c>
      <c r="B218" s="4">
        <v>39</v>
      </c>
      <c r="C218" s="4">
        <v>17</v>
      </c>
      <c r="D218" s="4">
        <v>15</v>
      </c>
      <c r="E218" s="4">
        <f t="shared" si="3"/>
        <v>-2</v>
      </c>
      <c r="F218" s="2" t="s">
        <v>287</v>
      </c>
    </row>
    <row r="219" spans="1:6" ht="30.6" hidden="1" customHeight="1" x14ac:dyDescent="0.2">
      <c r="A219" s="2" t="s">
        <v>134</v>
      </c>
      <c r="B219" s="4">
        <v>39</v>
      </c>
      <c r="C219" s="4">
        <v>17</v>
      </c>
      <c r="D219" s="4">
        <v>13</v>
      </c>
      <c r="E219" s="4">
        <f t="shared" si="3"/>
        <v>-4</v>
      </c>
      <c r="F219" s="2" t="s">
        <v>127</v>
      </c>
    </row>
    <row r="220" spans="1:6" ht="30.6" hidden="1" customHeight="1" x14ac:dyDescent="0.2">
      <c r="A220" s="2" t="s">
        <v>128</v>
      </c>
      <c r="B220" s="4">
        <v>39</v>
      </c>
      <c r="C220" s="4">
        <v>17</v>
      </c>
      <c r="D220" s="4">
        <v>17</v>
      </c>
      <c r="E220" s="4">
        <f t="shared" si="3"/>
        <v>0</v>
      </c>
      <c r="F220" s="2" t="s">
        <v>127</v>
      </c>
    </row>
    <row r="221" spans="1:6" ht="30.6" hidden="1" customHeight="1" x14ac:dyDescent="0.2">
      <c r="A221" s="2" t="s">
        <v>139</v>
      </c>
      <c r="B221" s="4">
        <v>39</v>
      </c>
      <c r="C221" s="4">
        <v>17</v>
      </c>
      <c r="D221" s="4">
        <v>15</v>
      </c>
      <c r="E221" s="4">
        <f t="shared" si="3"/>
        <v>-2</v>
      </c>
      <c r="F221" s="2" t="s">
        <v>127</v>
      </c>
    </row>
    <row r="222" spans="1:6" ht="30.6" hidden="1" customHeight="1" x14ac:dyDescent="0.2">
      <c r="A222" s="2" t="s">
        <v>154</v>
      </c>
      <c r="B222" s="4">
        <v>39</v>
      </c>
      <c r="C222" s="4">
        <v>17</v>
      </c>
      <c r="D222" s="4">
        <v>15</v>
      </c>
      <c r="E222" s="4">
        <f t="shared" si="3"/>
        <v>-2</v>
      </c>
      <c r="F222" s="2" t="s">
        <v>295</v>
      </c>
    </row>
    <row r="223" spans="1:6" ht="30.6" hidden="1" customHeight="1" x14ac:dyDescent="0.2">
      <c r="A223" s="2" t="s">
        <v>190</v>
      </c>
      <c r="B223" s="4">
        <v>39</v>
      </c>
      <c r="C223" s="4">
        <v>17</v>
      </c>
      <c r="D223" s="4">
        <v>12</v>
      </c>
      <c r="E223" s="4">
        <f t="shared" si="3"/>
        <v>-5</v>
      </c>
      <c r="F223" s="2" t="s">
        <v>184</v>
      </c>
    </row>
    <row r="224" spans="1:6" ht="30.6" hidden="1" customHeight="1" x14ac:dyDescent="0.2">
      <c r="A224" s="2" t="s">
        <v>196</v>
      </c>
      <c r="B224" s="4">
        <v>39</v>
      </c>
      <c r="C224" s="4">
        <v>17</v>
      </c>
      <c r="D224" s="4">
        <v>16</v>
      </c>
      <c r="E224" s="4">
        <f t="shared" si="3"/>
        <v>-1</v>
      </c>
      <c r="F224" s="2" t="s">
        <v>293</v>
      </c>
    </row>
    <row r="225" spans="1:6" ht="30.6" customHeight="1" x14ac:dyDescent="0.2">
      <c r="A225" s="2" t="s">
        <v>23</v>
      </c>
      <c r="B225" s="4">
        <v>38</v>
      </c>
      <c r="C225" s="4">
        <v>18</v>
      </c>
      <c r="D225" s="4">
        <v>14</v>
      </c>
      <c r="E225" s="4">
        <f t="shared" si="3"/>
        <v>-4</v>
      </c>
      <c r="F225" s="2" t="s">
        <v>10</v>
      </c>
    </row>
    <row r="226" spans="1:6" ht="30.6" customHeight="1" x14ac:dyDescent="0.2">
      <c r="A226" s="2" t="s">
        <v>26</v>
      </c>
      <c r="B226" s="4">
        <v>38</v>
      </c>
      <c r="C226" s="4">
        <v>18</v>
      </c>
      <c r="D226" s="4">
        <v>18</v>
      </c>
      <c r="E226" s="4">
        <f t="shared" si="3"/>
        <v>0</v>
      </c>
      <c r="F226" s="2" t="s">
        <v>25</v>
      </c>
    </row>
    <row r="227" spans="1:6" ht="30.6" customHeight="1" x14ac:dyDescent="0.2">
      <c r="A227" s="2" t="s">
        <v>59</v>
      </c>
      <c r="B227" s="4">
        <v>38</v>
      </c>
      <c r="C227" s="4">
        <v>18</v>
      </c>
      <c r="D227" s="4">
        <v>10</v>
      </c>
      <c r="E227" s="4">
        <f t="shared" si="3"/>
        <v>-8</v>
      </c>
      <c r="F227" s="2" t="s">
        <v>54</v>
      </c>
    </row>
    <row r="228" spans="1:6" ht="30.6" customHeight="1" x14ac:dyDescent="0.2">
      <c r="A228" s="2" t="s">
        <v>55</v>
      </c>
      <c r="B228" s="4">
        <v>38</v>
      </c>
      <c r="C228" s="4">
        <v>18</v>
      </c>
      <c r="D228" s="4">
        <v>13</v>
      </c>
      <c r="E228" s="4">
        <f t="shared" si="3"/>
        <v>-5</v>
      </c>
      <c r="F228" s="2" t="s">
        <v>54</v>
      </c>
    </row>
    <row r="229" spans="1:6" ht="30.6" customHeight="1" x14ac:dyDescent="0.2">
      <c r="A229" s="2" t="s">
        <v>79</v>
      </c>
      <c r="B229" s="4">
        <v>38</v>
      </c>
      <c r="C229" s="4">
        <v>18</v>
      </c>
      <c r="D229" s="4">
        <v>11</v>
      </c>
      <c r="E229" s="4">
        <f t="shared" si="3"/>
        <v>-7</v>
      </c>
      <c r="F229" s="2" t="s">
        <v>76</v>
      </c>
    </row>
    <row r="230" spans="1:6" ht="30.6" customHeight="1" x14ac:dyDescent="0.2">
      <c r="A230" s="2" t="s">
        <v>78</v>
      </c>
      <c r="B230" s="4">
        <v>38</v>
      </c>
      <c r="C230" s="4">
        <v>18</v>
      </c>
      <c r="D230" s="4">
        <v>8</v>
      </c>
      <c r="E230" s="4">
        <f t="shared" si="3"/>
        <v>-10</v>
      </c>
      <c r="F230" s="2" t="s">
        <v>76</v>
      </c>
    </row>
    <row r="231" spans="1:6" ht="30.6" customHeight="1" x14ac:dyDescent="0.2">
      <c r="A231" s="2" t="s">
        <v>236</v>
      </c>
      <c r="B231" s="4">
        <v>38</v>
      </c>
      <c r="C231" s="4">
        <v>18</v>
      </c>
      <c r="D231" s="4">
        <v>15</v>
      </c>
      <c r="E231" s="4">
        <f t="shared" si="3"/>
        <v>-3</v>
      </c>
      <c r="F231" s="2" t="s">
        <v>332</v>
      </c>
    </row>
    <row r="232" spans="1:6" ht="30.6" customHeight="1" x14ac:dyDescent="0.2">
      <c r="A232" s="2" t="s">
        <v>234</v>
      </c>
      <c r="B232" s="4">
        <v>38</v>
      </c>
      <c r="C232" s="4">
        <v>18</v>
      </c>
      <c r="D232" s="4">
        <v>12</v>
      </c>
      <c r="E232" s="4">
        <f t="shared" si="3"/>
        <v>-6</v>
      </c>
      <c r="F232" s="2" t="s">
        <v>332</v>
      </c>
    </row>
    <row r="233" spans="1:6" ht="30.6" customHeight="1" x14ac:dyDescent="0.2">
      <c r="A233" s="2" t="s">
        <v>367</v>
      </c>
      <c r="B233" s="4">
        <v>38</v>
      </c>
      <c r="C233" s="4">
        <v>18</v>
      </c>
      <c r="D233" s="4">
        <v>12</v>
      </c>
      <c r="E233" s="4">
        <f t="shared" si="3"/>
        <v>-6</v>
      </c>
      <c r="F233" s="2" t="s">
        <v>105</v>
      </c>
    </row>
    <row r="234" spans="1:6" ht="30.6" customHeight="1" x14ac:dyDescent="0.2">
      <c r="A234" s="3" t="s">
        <v>279</v>
      </c>
      <c r="B234" s="4">
        <v>38</v>
      </c>
      <c r="C234" s="4">
        <v>18</v>
      </c>
      <c r="D234" s="4">
        <v>15</v>
      </c>
      <c r="E234" s="4">
        <f t="shared" si="3"/>
        <v>-3</v>
      </c>
      <c r="F234" s="2" t="s">
        <v>287</v>
      </c>
    </row>
    <row r="235" spans="1:6" ht="30.6" customHeight="1" x14ac:dyDescent="0.2">
      <c r="A235" s="2" t="s">
        <v>362</v>
      </c>
      <c r="B235" s="4">
        <v>38</v>
      </c>
      <c r="C235" s="4">
        <v>18</v>
      </c>
      <c r="D235" s="4">
        <v>12</v>
      </c>
      <c r="E235" s="4">
        <f t="shared" si="3"/>
        <v>-6</v>
      </c>
      <c r="F235" s="2" t="s">
        <v>113</v>
      </c>
    </row>
    <row r="236" spans="1:6" ht="30.6" customHeight="1" x14ac:dyDescent="0.2">
      <c r="A236" s="2" t="s">
        <v>262</v>
      </c>
      <c r="B236" s="4">
        <v>38</v>
      </c>
      <c r="C236" s="4">
        <v>18</v>
      </c>
      <c r="D236" s="4">
        <v>15</v>
      </c>
      <c r="E236" s="4">
        <f t="shared" si="3"/>
        <v>-3</v>
      </c>
      <c r="F236" s="2" t="s">
        <v>294</v>
      </c>
    </row>
    <row r="237" spans="1:6" ht="30.6" customHeight="1" x14ac:dyDescent="0.2">
      <c r="A237" s="2" t="s">
        <v>149</v>
      </c>
      <c r="B237" s="4">
        <v>38</v>
      </c>
      <c r="C237" s="4">
        <v>18</v>
      </c>
      <c r="D237" s="4">
        <v>13</v>
      </c>
      <c r="E237" s="4">
        <f t="shared" si="3"/>
        <v>-5</v>
      </c>
      <c r="F237" s="2" t="s">
        <v>295</v>
      </c>
    </row>
    <row r="238" spans="1:6" ht="30.6" customHeight="1" x14ac:dyDescent="0.2">
      <c r="A238" s="2" t="s">
        <v>151</v>
      </c>
      <c r="B238" s="4">
        <v>38</v>
      </c>
      <c r="C238" s="4">
        <v>18</v>
      </c>
      <c r="D238" s="4">
        <v>13</v>
      </c>
      <c r="E238" s="4">
        <f t="shared" si="3"/>
        <v>-5</v>
      </c>
      <c r="F238" s="2" t="s">
        <v>295</v>
      </c>
    </row>
    <row r="239" spans="1:6" ht="30.6" customHeight="1" x14ac:dyDescent="0.2">
      <c r="A239" s="2" t="s">
        <v>153</v>
      </c>
      <c r="B239" s="4">
        <v>38</v>
      </c>
      <c r="C239" s="4">
        <v>18</v>
      </c>
      <c r="D239" s="4">
        <v>13</v>
      </c>
      <c r="E239" s="4">
        <f t="shared" si="3"/>
        <v>-5</v>
      </c>
      <c r="F239" s="2" t="s">
        <v>295</v>
      </c>
    </row>
    <row r="240" spans="1:6" ht="30.6" customHeight="1" x14ac:dyDescent="0.2">
      <c r="A240" s="2" t="s">
        <v>147</v>
      </c>
      <c r="B240" s="4">
        <v>38</v>
      </c>
      <c r="C240" s="4">
        <v>18</v>
      </c>
      <c r="D240" s="4">
        <v>15</v>
      </c>
      <c r="E240" s="4">
        <f t="shared" si="3"/>
        <v>-3</v>
      </c>
      <c r="F240" s="2" t="s">
        <v>295</v>
      </c>
    </row>
    <row r="241" spans="1:6" ht="30.6" customHeight="1" x14ac:dyDescent="0.2">
      <c r="A241" s="2" t="s">
        <v>155</v>
      </c>
      <c r="B241" s="4">
        <v>38</v>
      </c>
      <c r="C241" s="4">
        <v>18</v>
      </c>
      <c r="D241" s="4">
        <v>13</v>
      </c>
      <c r="E241" s="4">
        <f t="shared" si="3"/>
        <v>-5</v>
      </c>
      <c r="F241" s="2" t="s">
        <v>295</v>
      </c>
    </row>
    <row r="242" spans="1:6" ht="30.6" customHeight="1" x14ac:dyDescent="0.2">
      <c r="A242" s="2" t="s">
        <v>173</v>
      </c>
      <c r="B242" s="4">
        <v>38</v>
      </c>
      <c r="C242" s="4">
        <v>18</v>
      </c>
      <c r="D242" s="4">
        <v>13</v>
      </c>
      <c r="E242" s="4">
        <f t="shared" si="3"/>
        <v>-5</v>
      </c>
      <c r="F242" s="2" t="s">
        <v>297</v>
      </c>
    </row>
    <row r="243" spans="1:6" ht="30.6" customHeight="1" x14ac:dyDescent="0.2">
      <c r="A243" s="2" t="s">
        <v>195</v>
      </c>
      <c r="B243" s="4">
        <v>38</v>
      </c>
      <c r="C243" s="4">
        <v>18</v>
      </c>
      <c r="D243" s="4">
        <v>15</v>
      </c>
      <c r="E243" s="4">
        <f t="shared" si="3"/>
        <v>-3</v>
      </c>
      <c r="F243" s="2" t="s">
        <v>293</v>
      </c>
    </row>
    <row r="244" spans="1:6" ht="30.6" customHeight="1" x14ac:dyDescent="0.2">
      <c r="A244" s="2" t="s">
        <v>289</v>
      </c>
      <c r="B244" s="4">
        <v>38</v>
      </c>
      <c r="C244" s="4">
        <v>18</v>
      </c>
      <c r="D244" s="4">
        <v>14</v>
      </c>
      <c r="E244" s="4">
        <f t="shared" si="3"/>
        <v>-4</v>
      </c>
      <c r="F244" s="2" t="s">
        <v>293</v>
      </c>
    </row>
    <row r="245" spans="1:6" ht="30.6" customHeight="1" x14ac:dyDescent="0.2">
      <c r="A245" s="2" t="s">
        <v>194</v>
      </c>
      <c r="B245" s="4">
        <v>38</v>
      </c>
      <c r="C245" s="4">
        <v>18</v>
      </c>
      <c r="D245" s="4">
        <v>15</v>
      </c>
      <c r="E245" s="4">
        <f t="shared" si="3"/>
        <v>-3</v>
      </c>
      <c r="F245" s="2" t="s">
        <v>293</v>
      </c>
    </row>
    <row r="246" spans="1:6" ht="30.6" customHeight="1" x14ac:dyDescent="0.2">
      <c r="A246" s="2" t="s">
        <v>225</v>
      </c>
      <c r="B246" s="4">
        <v>38</v>
      </c>
      <c r="C246" s="4">
        <v>18</v>
      </c>
      <c r="D246" s="4">
        <v>9</v>
      </c>
      <c r="E246" s="4">
        <f t="shared" si="3"/>
        <v>-9</v>
      </c>
      <c r="F246" s="2" t="s">
        <v>251</v>
      </c>
    </row>
    <row r="247" spans="1:6" ht="30.6" customHeight="1" x14ac:dyDescent="0.2">
      <c r="A247" s="2" t="s">
        <v>360</v>
      </c>
      <c r="B247" s="4">
        <v>37</v>
      </c>
      <c r="C247" s="4">
        <v>19</v>
      </c>
      <c r="D247" s="4">
        <v>12</v>
      </c>
      <c r="E247" s="4">
        <f t="shared" si="3"/>
        <v>-7</v>
      </c>
      <c r="F247" s="2" t="s">
        <v>25</v>
      </c>
    </row>
    <row r="248" spans="1:6" ht="30.6" customHeight="1" x14ac:dyDescent="0.2">
      <c r="A248" s="2" t="s">
        <v>35</v>
      </c>
      <c r="B248" s="4">
        <v>37</v>
      </c>
      <c r="C248" s="4">
        <v>19</v>
      </c>
      <c r="D248" s="4">
        <v>18</v>
      </c>
      <c r="E248" s="4">
        <f t="shared" si="3"/>
        <v>-1</v>
      </c>
      <c r="F248" s="2" t="s">
        <v>25</v>
      </c>
    </row>
    <row r="249" spans="1:6" ht="30.6" customHeight="1" x14ac:dyDescent="0.2">
      <c r="A249" s="2" t="s">
        <v>57</v>
      </c>
      <c r="B249" s="4">
        <v>37</v>
      </c>
      <c r="C249" s="4">
        <v>19</v>
      </c>
      <c r="D249" s="4">
        <v>13</v>
      </c>
      <c r="E249" s="4">
        <f t="shared" si="3"/>
        <v>-6</v>
      </c>
      <c r="F249" s="2" t="s">
        <v>54</v>
      </c>
    </row>
    <row r="250" spans="1:6" ht="30.6" customHeight="1" x14ac:dyDescent="0.2">
      <c r="A250" s="2" t="s">
        <v>265</v>
      </c>
      <c r="B250" s="4">
        <v>37</v>
      </c>
      <c r="C250" s="4">
        <v>19</v>
      </c>
      <c r="D250" s="4">
        <v>11</v>
      </c>
      <c r="E250" s="4">
        <f t="shared" si="3"/>
        <v>-8</v>
      </c>
      <c r="F250" s="2" t="s">
        <v>333</v>
      </c>
    </row>
    <row r="251" spans="1:6" ht="30.6" customHeight="1" x14ac:dyDescent="0.2">
      <c r="A251" s="2" t="s">
        <v>264</v>
      </c>
      <c r="B251" s="4">
        <v>37</v>
      </c>
      <c r="C251" s="4">
        <v>19</v>
      </c>
      <c r="D251" s="4">
        <v>13</v>
      </c>
      <c r="E251" s="4">
        <f t="shared" si="3"/>
        <v>-6</v>
      </c>
      <c r="F251" s="2" t="s">
        <v>333</v>
      </c>
    </row>
    <row r="252" spans="1:6" ht="30.6" customHeight="1" x14ac:dyDescent="0.2">
      <c r="A252" s="2" t="s">
        <v>369</v>
      </c>
      <c r="B252" s="4">
        <v>37</v>
      </c>
      <c r="C252" s="4">
        <v>19</v>
      </c>
      <c r="D252" s="4">
        <v>11</v>
      </c>
      <c r="E252" s="4">
        <f t="shared" si="3"/>
        <v>-8</v>
      </c>
      <c r="F252" s="2" t="s">
        <v>105</v>
      </c>
    </row>
    <row r="253" spans="1:6" ht="30.6" customHeight="1" x14ac:dyDescent="0.2">
      <c r="A253" s="3" t="s">
        <v>285</v>
      </c>
      <c r="B253" s="4">
        <v>37</v>
      </c>
      <c r="C253" s="4">
        <v>19</v>
      </c>
      <c r="D253" s="4">
        <v>13</v>
      </c>
      <c r="E253" s="4">
        <f t="shared" si="3"/>
        <v>-6</v>
      </c>
      <c r="F253" s="2" t="s">
        <v>287</v>
      </c>
    </row>
    <row r="254" spans="1:6" ht="30.6" customHeight="1" x14ac:dyDescent="0.2">
      <c r="A254" s="2" t="s">
        <v>130</v>
      </c>
      <c r="B254" s="4">
        <v>37</v>
      </c>
      <c r="C254" s="4">
        <v>19</v>
      </c>
      <c r="D254" s="4">
        <v>21</v>
      </c>
      <c r="E254" s="4">
        <f t="shared" si="3"/>
        <v>2</v>
      </c>
      <c r="F254" s="2" t="s">
        <v>127</v>
      </c>
    </row>
    <row r="255" spans="1:6" ht="30.6" customHeight="1" x14ac:dyDescent="0.2">
      <c r="A255" s="2" t="s">
        <v>142</v>
      </c>
      <c r="B255" s="4">
        <v>37</v>
      </c>
      <c r="C255" s="4">
        <v>19</v>
      </c>
      <c r="D255" s="4">
        <v>16</v>
      </c>
      <c r="E255" s="4">
        <f t="shared" si="3"/>
        <v>-3</v>
      </c>
      <c r="F255" s="2" t="s">
        <v>127</v>
      </c>
    </row>
    <row r="256" spans="1:6" ht="30.6" customHeight="1" x14ac:dyDescent="0.2">
      <c r="A256" s="2" t="s">
        <v>148</v>
      </c>
      <c r="B256" s="4">
        <v>37</v>
      </c>
      <c r="C256" s="4">
        <v>19</v>
      </c>
      <c r="D256" s="4">
        <v>10</v>
      </c>
      <c r="E256" s="4">
        <f t="shared" si="3"/>
        <v>-9</v>
      </c>
      <c r="F256" s="2" t="s">
        <v>295</v>
      </c>
    </row>
    <row r="257" spans="1:6" ht="30.6" customHeight="1" x14ac:dyDescent="0.2">
      <c r="A257" s="2" t="s">
        <v>36</v>
      </c>
      <c r="B257" s="4">
        <v>36</v>
      </c>
      <c r="C257" s="4">
        <v>20</v>
      </c>
      <c r="D257" s="4">
        <v>9</v>
      </c>
      <c r="E257" s="4">
        <f t="shared" si="3"/>
        <v>-11</v>
      </c>
      <c r="F257" s="2" t="s">
        <v>25</v>
      </c>
    </row>
    <row r="258" spans="1:6" ht="30.6" customHeight="1" x14ac:dyDescent="0.2">
      <c r="A258" s="2" t="s">
        <v>39</v>
      </c>
      <c r="B258" s="4">
        <v>36</v>
      </c>
      <c r="C258" s="4">
        <v>20</v>
      </c>
      <c r="D258" s="4">
        <v>16</v>
      </c>
      <c r="E258" s="4">
        <f t="shared" ref="E258:E321" si="4">D258-C258</f>
        <v>-4</v>
      </c>
      <c r="F258" s="2" t="s">
        <v>25</v>
      </c>
    </row>
    <row r="259" spans="1:6" ht="30.6" customHeight="1" x14ac:dyDescent="0.2">
      <c r="A259" s="2" t="s">
        <v>38</v>
      </c>
      <c r="B259" s="4">
        <v>36</v>
      </c>
      <c r="C259" s="4">
        <v>20</v>
      </c>
      <c r="D259" s="4">
        <v>15</v>
      </c>
      <c r="E259" s="4">
        <f t="shared" si="4"/>
        <v>-5</v>
      </c>
      <c r="F259" s="2" t="s">
        <v>25</v>
      </c>
    </row>
    <row r="260" spans="1:6" ht="30.6" customHeight="1" x14ac:dyDescent="0.2">
      <c r="A260" s="2" t="s">
        <v>65</v>
      </c>
      <c r="B260" s="4">
        <v>36</v>
      </c>
      <c r="C260" s="4">
        <v>20</v>
      </c>
      <c r="D260" s="4">
        <v>19</v>
      </c>
      <c r="E260" s="4">
        <f t="shared" si="4"/>
        <v>-1</v>
      </c>
      <c r="F260" s="2" t="s">
        <v>60</v>
      </c>
    </row>
    <row r="261" spans="1:6" ht="30.6" customHeight="1" x14ac:dyDescent="0.2">
      <c r="A261" s="2" t="s">
        <v>133</v>
      </c>
      <c r="B261" s="4">
        <v>36</v>
      </c>
      <c r="C261" s="4">
        <v>20</v>
      </c>
      <c r="D261" s="4">
        <v>16</v>
      </c>
      <c r="E261" s="4">
        <f t="shared" si="4"/>
        <v>-4</v>
      </c>
      <c r="F261" s="2" t="s">
        <v>127</v>
      </c>
    </row>
    <row r="262" spans="1:6" ht="30.6" customHeight="1" x14ac:dyDescent="0.2">
      <c r="A262" s="2" t="s">
        <v>135</v>
      </c>
      <c r="B262" s="4">
        <v>36</v>
      </c>
      <c r="C262" s="4">
        <v>20</v>
      </c>
      <c r="D262" s="4">
        <v>21</v>
      </c>
      <c r="E262" s="4">
        <f t="shared" si="4"/>
        <v>1</v>
      </c>
      <c r="F262" s="2" t="s">
        <v>127</v>
      </c>
    </row>
    <row r="263" spans="1:6" ht="30.6" customHeight="1" x14ac:dyDescent="0.2">
      <c r="A263" s="2" t="s">
        <v>254</v>
      </c>
      <c r="B263" s="4">
        <v>36</v>
      </c>
      <c r="C263" s="4">
        <v>20</v>
      </c>
      <c r="D263" s="4">
        <v>9</v>
      </c>
      <c r="E263" s="4">
        <f t="shared" si="4"/>
        <v>-11</v>
      </c>
      <c r="F263" s="2" t="s">
        <v>293</v>
      </c>
    </row>
    <row r="264" spans="1:6" ht="30.6" customHeight="1" x14ac:dyDescent="0.2">
      <c r="A264" s="2" t="s">
        <v>200</v>
      </c>
      <c r="B264" s="4">
        <v>36</v>
      </c>
      <c r="C264" s="4">
        <v>20</v>
      </c>
      <c r="D264" s="4">
        <v>14</v>
      </c>
      <c r="E264" s="4">
        <f t="shared" si="4"/>
        <v>-6</v>
      </c>
      <c r="F264" s="2" t="s">
        <v>293</v>
      </c>
    </row>
    <row r="265" spans="1:6" ht="30.6" customHeight="1" x14ac:dyDescent="0.2">
      <c r="A265" s="2" t="s">
        <v>248</v>
      </c>
      <c r="B265" s="4">
        <v>35</v>
      </c>
      <c r="C265" s="4">
        <v>21</v>
      </c>
      <c r="D265" s="4">
        <v>14</v>
      </c>
      <c r="E265" s="4">
        <f t="shared" si="4"/>
        <v>-7</v>
      </c>
      <c r="F265" s="2" t="s">
        <v>333</v>
      </c>
    </row>
    <row r="266" spans="1:6" ht="30.6" customHeight="1" x14ac:dyDescent="0.2">
      <c r="A266" s="2" t="s">
        <v>145</v>
      </c>
      <c r="B266" s="4">
        <v>35</v>
      </c>
      <c r="C266" s="4">
        <v>21</v>
      </c>
      <c r="D266" s="4">
        <v>11</v>
      </c>
      <c r="E266" s="4">
        <f t="shared" si="4"/>
        <v>-10</v>
      </c>
      <c r="F266" s="2" t="s">
        <v>295</v>
      </c>
    </row>
    <row r="267" spans="1:6" ht="30.6" customHeight="1" x14ac:dyDescent="0.2">
      <c r="A267" s="2" t="s">
        <v>146</v>
      </c>
      <c r="B267" s="4">
        <v>35</v>
      </c>
      <c r="C267" s="4">
        <v>21</v>
      </c>
      <c r="D267" s="4">
        <v>13</v>
      </c>
      <c r="E267" s="4">
        <f t="shared" si="4"/>
        <v>-8</v>
      </c>
      <c r="F267" s="2" t="s">
        <v>295</v>
      </c>
    </row>
    <row r="268" spans="1:6" ht="30.6" customHeight="1" x14ac:dyDescent="0.2">
      <c r="A268" s="2" t="s">
        <v>182</v>
      </c>
      <c r="B268" s="4">
        <v>35</v>
      </c>
      <c r="C268" s="4">
        <v>21</v>
      </c>
      <c r="D268" s="4">
        <v>12</v>
      </c>
      <c r="E268" s="4">
        <f t="shared" si="4"/>
        <v>-9</v>
      </c>
      <c r="F268" s="2" t="s">
        <v>174</v>
      </c>
    </row>
    <row r="269" spans="1:6" ht="30.6" customHeight="1" x14ac:dyDescent="0.2">
      <c r="A269" s="2" t="s">
        <v>192</v>
      </c>
      <c r="B269" s="4">
        <v>35</v>
      </c>
      <c r="C269" s="4">
        <v>21</v>
      </c>
      <c r="D269" s="4">
        <v>15</v>
      </c>
      <c r="E269" s="4">
        <f t="shared" si="4"/>
        <v>-6</v>
      </c>
      <c r="F269" s="2" t="s">
        <v>293</v>
      </c>
    </row>
    <row r="270" spans="1:6" ht="30.6" customHeight="1" x14ac:dyDescent="0.2">
      <c r="A270" s="2" t="s">
        <v>198</v>
      </c>
      <c r="B270" s="4">
        <v>35</v>
      </c>
      <c r="C270" s="4">
        <v>21</v>
      </c>
      <c r="D270" s="4">
        <v>22</v>
      </c>
      <c r="E270" s="4">
        <f t="shared" si="4"/>
        <v>1</v>
      </c>
      <c r="F270" s="2" t="s">
        <v>293</v>
      </c>
    </row>
    <row r="271" spans="1:6" ht="30.6" customHeight="1" x14ac:dyDescent="0.2">
      <c r="A271" s="2" t="s">
        <v>32</v>
      </c>
      <c r="B271" s="4">
        <v>34</v>
      </c>
      <c r="C271" s="4">
        <v>22</v>
      </c>
      <c r="D271" s="4">
        <v>22</v>
      </c>
      <c r="E271" s="4">
        <f t="shared" si="4"/>
        <v>0</v>
      </c>
      <c r="F271" s="2" t="s">
        <v>25</v>
      </c>
    </row>
    <row r="272" spans="1:6" ht="30.6" customHeight="1" x14ac:dyDescent="0.2">
      <c r="A272" s="2" t="s">
        <v>74</v>
      </c>
      <c r="B272" s="4">
        <v>34</v>
      </c>
      <c r="C272" s="4">
        <v>22</v>
      </c>
      <c r="D272" s="4">
        <v>17</v>
      </c>
      <c r="E272" s="4">
        <f t="shared" si="4"/>
        <v>-5</v>
      </c>
      <c r="F272" s="2" t="s">
        <v>60</v>
      </c>
    </row>
    <row r="273" spans="1:6" ht="30.6" customHeight="1" x14ac:dyDescent="0.2">
      <c r="A273" s="2" t="s">
        <v>258</v>
      </c>
      <c r="B273" s="4">
        <v>34</v>
      </c>
      <c r="C273" s="4">
        <v>22</v>
      </c>
      <c r="D273" s="4">
        <v>17</v>
      </c>
      <c r="E273" s="4">
        <f t="shared" si="4"/>
        <v>-5</v>
      </c>
      <c r="F273" s="2" t="s">
        <v>293</v>
      </c>
    </row>
    <row r="274" spans="1:6" ht="30.6" customHeight="1" x14ac:dyDescent="0.2">
      <c r="A274" s="2" t="s">
        <v>29</v>
      </c>
      <c r="B274" s="4">
        <v>33</v>
      </c>
      <c r="C274" s="4">
        <v>23</v>
      </c>
      <c r="D274" s="4">
        <v>14</v>
      </c>
      <c r="E274" s="4">
        <f t="shared" si="4"/>
        <v>-9</v>
      </c>
      <c r="F274" s="2" t="s">
        <v>25</v>
      </c>
    </row>
    <row r="275" spans="1:6" ht="30.6" customHeight="1" x14ac:dyDescent="0.2">
      <c r="A275" s="2" t="s">
        <v>58</v>
      </c>
      <c r="B275" s="4">
        <v>33</v>
      </c>
      <c r="C275" s="4">
        <v>23</v>
      </c>
      <c r="D275" s="4">
        <v>11</v>
      </c>
      <c r="E275" s="4">
        <f t="shared" si="4"/>
        <v>-12</v>
      </c>
      <c r="F275" s="2" t="s">
        <v>54</v>
      </c>
    </row>
    <row r="276" spans="1:6" ht="30.6" customHeight="1" x14ac:dyDescent="0.2">
      <c r="A276" s="2" t="s">
        <v>102</v>
      </c>
      <c r="B276" s="4">
        <v>33</v>
      </c>
      <c r="C276" s="4">
        <v>23</v>
      </c>
      <c r="D276" s="4">
        <v>17</v>
      </c>
      <c r="E276" s="4">
        <f t="shared" si="4"/>
        <v>-6</v>
      </c>
      <c r="F276" s="2" t="s">
        <v>101</v>
      </c>
    </row>
    <row r="277" spans="1:6" ht="30.6" customHeight="1" x14ac:dyDescent="0.2">
      <c r="A277" s="2" t="s">
        <v>33</v>
      </c>
      <c r="B277" s="4">
        <v>32</v>
      </c>
      <c r="C277" s="4">
        <v>24</v>
      </c>
      <c r="D277" s="4">
        <v>15</v>
      </c>
      <c r="E277" s="4">
        <f t="shared" si="4"/>
        <v>-9</v>
      </c>
      <c r="F277" s="2" t="s">
        <v>25</v>
      </c>
    </row>
    <row r="278" spans="1:6" ht="30.6" customHeight="1" x14ac:dyDescent="0.2">
      <c r="A278" s="2" t="s">
        <v>257</v>
      </c>
      <c r="B278" s="4">
        <v>30</v>
      </c>
      <c r="C278" s="4">
        <v>25</v>
      </c>
      <c r="D278" s="4">
        <v>15</v>
      </c>
      <c r="E278" s="4">
        <f t="shared" si="4"/>
        <v>-10</v>
      </c>
      <c r="F278" s="2" t="s">
        <v>293</v>
      </c>
    </row>
    <row r="279" spans="1:6" ht="30.6" customHeight="1" x14ac:dyDescent="0.2">
      <c r="A279" s="2" t="s">
        <v>363</v>
      </c>
      <c r="B279" s="4">
        <v>29</v>
      </c>
      <c r="C279" s="4">
        <v>26</v>
      </c>
      <c r="D279" s="4">
        <v>16</v>
      </c>
      <c r="E279" s="4">
        <f t="shared" si="4"/>
        <v>-10</v>
      </c>
      <c r="F279" s="2" t="s">
        <v>293</v>
      </c>
    </row>
  </sheetData>
  <autoFilter ref="A1:F279">
    <filterColumn colId="1">
      <filters>
        <filter val="29"/>
        <filter val="30"/>
        <filter val="32"/>
        <filter val="33"/>
        <filter val="34"/>
        <filter val="35"/>
        <filter val="36"/>
        <filter val="37"/>
        <filter val="38"/>
      </filters>
    </filterColumn>
  </autoFilter>
  <sortState ref="A2:XFD279">
    <sortCondition descending="1" ref="B2:B279"/>
  </sortState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J36" sqref="J36"/>
    </sheetView>
  </sheetViews>
  <sheetFormatPr defaultRowHeight="12.75" x14ac:dyDescent="0.2"/>
  <cols>
    <col min="1" max="1" width="5.140625" customWidth="1"/>
    <col min="2" max="2" width="33.28515625" customWidth="1"/>
    <col min="3" max="4" width="11.7109375" customWidth="1"/>
    <col min="7" max="7" width="12.7109375" customWidth="1"/>
  </cols>
  <sheetData>
    <row r="1" spans="1:8" s="21" customFormat="1" ht="16.899999999999999" customHeight="1" x14ac:dyDescent="0.2">
      <c r="A1" s="73" t="s">
        <v>288</v>
      </c>
      <c r="B1" s="75" t="s">
        <v>334</v>
      </c>
      <c r="C1" s="73" t="s">
        <v>419</v>
      </c>
      <c r="D1" s="73" t="s">
        <v>353</v>
      </c>
      <c r="E1" s="77" t="s">
        <v>335</v>
      </c>
      <c r="F1" s="78"/>
      <c r="G1" s="79"/>
    </row>
    <row r="2" spans="1:8" s="21" customFormat="1" ht="31.5" x14ac:dyDescent="0.2">
      <c r="A2" s="74"/>
      <c r="B2" s="76"/>
      <c r="C2" s="74"/>
      <c r="D2" s="74"/>
      <c r="E2" s="20" t="s">
        <v>420</v>
      </c>
      <c r="F2" s="20" t="s">
        <v>354</v>
      </c>
      <c r="G2" s="20" t="s">
        <v>336</v>
      </c>
    </row>
    <row r="3" spans="1:8" ht="15.75" x14ac:dyDescent="0.2">
      <c r="A3" s="1">
        <v>1</v>
      </c>
      <c r="B3" s="2" t="s">
        <v>339</v>
      </c>
      <c r="C3" s="1">
        <v>55</v>
      </c>
      <c r="D3" s="1">
        <v>45</v>
      </c>
      <c r="E3" s="1">
        <v>1</v>
      </c>
      <c r="F3" s="1">
        <v>2</v>
      </c>
      <c r="G3" s="1">
        <f t="shared" ref="G3:G28" si="0">F3-E3</f>
        <v>1</v>
      </c>
      <c r="H3" s="57"/>
    </row>
    <row r="4" spans="1:8" ht="15.75" x14ac:dyDescent="0.2">
      <c r="A4" s="1">
        <v>2</v>
      </c>
      <c r="B4" s="2" t="s">
        <v>348</v>
      </c>
      <c r="C4" s="1">
        <v>52</v>
      </c>
      <c r="D4" s="1">
        <v>41</v>
      </c>
      <c r="E4" s="1">
        <v>2</v>
      </c>
      <c r="F4" s="1">
        <v>6</v>
      </c>
      <c r="G4" s="1">
        <f t="shared" si="0"/>
        <v>4</v>
      </c>
      <c r="H4" s="57"/>
    </row>
    <row r="5" spans="1:8" ht="15.75" x14ac:dyDescent="0.2">
      <c r="A5" s="1">
        <v>3</v>
      </c>
      <c r="B5" s="2" t="s">
        <v>327</v>
      </c>
      <c r="C5" s="1">
        <v>52</v>
      </c>
      <c r="D5" s="1">
        <v>45</v>
      </c>
      <c r="E5" s="1">
        <v>2</v>
      </c>
      <c r="F5" s="1">
        <v>2</v>
      </c>
      <c r="G5" s="1">
        <f t="shared" si="0"/>
        <v>0</v>
      </c>
      <c r="H5" s="57"/>
    </row>
    <row r="6" spans="1:8" ht="15.75" x14ac:dyDescent="0.2">
      <c r="A6" s="1">
        <v>4</v>
      </c>
      <c r="B6" s="2" t="s">
        <v>347</v>
      </c>
      <c r="C6" s="1">
        <v>51</v>
      </c>
      <c r="D6" s="1">
        <v>42</v>
      </c>
      <c r="E6" s="1">
        <v>3</v>
      </c>
      <c r="F6" s="1">
        <v>5</v>
      </c>
      <c r="G6" s="1">
        <f t="shared" si="0"/>
        <v>2</v>
      </c>
      <c r="H6" s="57"/>
    </row>
    <row r="7" spans="1:8" ht="15.75" x14ac:dyDescent="0.2">
      <c r="A7" s="1">
        <v>5</v>
      </c>
      <c r="B7" s="2" t="s">
        <v>321</v>
      </c>
      <c r="C7" s="1">
        <v>50</v>
      </c>
      <c r="D7" s="1">
        <v>43</v>
      </c>
      <c r="E7" s="1">
        <v>4</v>
      </c>
      <c r="F7" s="1">
        <v>4</v>
      </c>
      <c r="G7" s="1">
        <f t="shared" si="0"/>
        <v>0</v>
      </c>
      <c r="H7" s="57"/>
    </row>
    <row r="8" spans="1:8" ht="15.75" x14ac:dyDescent="0.2">
      <c r="A8" s="1">
        <v>6</v>
      </c>
      <c r="B8" s="2" t="s">
        <v>329</v>
      </c>
      <c r="C8" s="1">
        <v>50</v>
      </c>
      <c r="D8" s="1">
        <v>39</v>
      </c>
      <c r="E8" s="1">
        <v>4</v>
      </c>
      <c r="F8" s="1">
        <v>8</v>
      </c>
      <c r="G8" s="1">
        <f t="shared" si="0"/>
        <v>4</v>
      </c>
      <c r="H8" s="57"/>
    </row>
    <row r="9" spans="1:8" ht="15.75" x14ac:dyDescent="0.2">
      <c r="A9" s="1">
        <v>7</v>
      </c>
      <c r="B9" s="2" t="s">
        <v>343</v>
      </c>
      <c r="C9" s="1">
        <v>49</v>
      </c>
      <c r="D9" s="1">
        <v>46</v>
      </c>
      <c r="E9" s="1">
        <v>5</v>
      </c>
      <c r="F9" s="1">
        <v>1</v>
      </c>
      <c r="G9" s="1">
        <f t="shared" si="0"/>
        <v>-4</v>
      </c>
      <c r="H9" s="57"/>
    </row>
    <row r="10" spans="1:8" ht="15.75" x14ac:dyDescent="0.2">
      <c r="A10" s="1">
        <v>8</v>
      </c>
      <c r="B10" s="2" t="s">
        <v>346</v>
      </c>
      <c r="C10" s="1">
        <v>49</v>
      </c>
      <c r="D10" s="1">
        <v>37</v>
      </c>
      <c r="E10" s="1">
        <v>5</v>
      </c>
      <c r="F10" s="1">
        <v>9</v>
      </c>
      <c r="G10" s="1">
        <f t="shared" si="0"/>
        <v>4</v>
      </c>
      <c r="H10" s="57"/>
    </row>
    <row r="11" spans="1:8" ht="15.75" x14ac:dyDescent="0.2">
      <c r="A11" s="1">
        <v>9</v>
      </c>
      <c r="B11" s="2" t="s">
        <v>337</v>
      </c>
      <c r="C11" s="1">
        <v>49</v>
      </c>
      <c r="D11" s="1">
        <v>41</v>
      </c>
      <c r="E11" s="1">
        <v>5</v>
      </c>
      <c r="F11" s="1">
        <v>6</v>
      </c>
      <c r="G11" s="1">
        <f t="shared" si="0"/>
        <v>1</v>
      </c>
      <c r="H11" s="57"/>
    </row>
    <row r="12" spans="1:8" ht="15.75" x14ac:dyDescent="0.2">
      <c r="A12" s="1">
        <v>10</v>
      </c>
      <c r="B12" s="2" t="s">
        <v>338</v>
      </c>
      <c r="C12" s="1">
        <v>48</v>
      </c>
      <c r="D12" s="1">
        <v>44</v>
      </c>
      <c r="E12" s="1">
        <v>6</v>
      </c>
      <c r="F12" s="1">
        <v>3</v>
      </c>
      <c r="G12" s="1">
        <f t="shared" si="0"/>
        <v>-3</v>
      </c>
      <c r="H12" s="57"/>
    </row>
    <row r="13" spans="1:8" ht="15.75" x14ac:dyDescent="0.2">
      <c r="A13" s="1">
        <v>11</v>
      </c>
      <c r="B13" s="2" t="s">
        <v>322</v>
      </c>
      <c r="C13" s="1">
        <v>48</v>
      </c>
      <c r="D13" s="1">
        <v>42</v>
      </c>
      <c r="E13" s="1">
        <v>6</v>
      </c>
      <c r="F13" s="1">
        <v>5</v>
      </c>
      <c r="G13" s="1">
        <f t="shared" si="0"/>
        <v>-1</v>
      </c>
      <c r="H13" s="57"/>
    </row>
    <row r="14" spans="1:8" ht="15.75" x14ac:dyDescent="0.2">
      <c r="A14" s="1">
        <v>12</v>
      </c>
      <c r="B14" s="2" t="s">
        <v>330</v>
      </c>
      <c r="C14" s="1">
        <v>48</v>
      </c>
      <c r="D14" s="1">
        <v>42</v>
      </c>
      <c r="E14" s="1">
        <v>6</v>
      </c>
      <c r="F14" s="1">
        <v>5</v>
      </c>
      <c r="G14" s="1">
        <f t="shared" si="0"/>
        <v>-1</v>
      </c>
      <c r="H14" s="57"/>
    </row>
    <row r="15" spans="1:8" ht="15.75" x14ac:dyDescent="0.2">
      <c r="A15" s="1">
        <v>13</v>
      </c>
      <c r="B15" s="2" t="s">
        <v>340</v>
      </c>
      <c r="C15" s="1">
        <v>48</v>
      </c>
      <c r="D15" s="1">
        <v>45</v>
      </c>
      <c r="E15" s="1">
        <v>6</v>
      </c>
      <c r="F15" s="1">
        <v>2</v>
      </c>
      <c r="G15" s="1">
        <f t="shared" si="0"/>
        <v>-4</v>
      </c>
      <c r="H15" s="57"/>
    </row>
    <row r="16" spans="1:8" ht="15.75" x14ac:dyDescent="0.2">
      <c r="A16" s="1">
        <v>14</v>
      </c>
      <c r="B16" s="2" t="s">
        <v>341</v>
      </c>
      <c r="C16" s="1">
        <v>48</v>
      </c>
      <c r="D16" s="1">
        <v>37</v>
      </c>
      <c r="E16" s="1">
        <v>6</v>
      </c>
      <c r="F16" s="1">
        <v>9</v>
      </c>
      <c r="G16" s="1">
        <f t="shared" si="0"/>
        <v>3</v>
      </c>
      <c r="H16" s="57"/>
    </row>
    <row r="17" spans="1:8" ht="15.75" x14ac:dyDescent="0.2">
      <c r="A17" s="1">
        <v>15</v>
      </c>
      <c r="B17" s="2" t="s">
        <v>319</v>
      </c>
      <c r="C17" s="1">
        <v>47</v>
      </c>
      <c r="D17" s="1">
        <v>43</v>
      </c>
      <c r="E17" s="1">
        <v>7</v>
      </c>
      <c r="F17" s="1">
        <v>4</v>
      </c>
      <c r="G17" s="1">
        <f t="shared" si="0"/>
        <v>-3</v>
      </c>
      <c r="H17" s="57"/>
    </row>
    <row r="18" spans="1:8" ht="15.75" x14ac:dyDescent="0.2">
      <c r="A18" s="1">
        <v>16</v>
      </c>
      <c r="B18" s="2" t="s">
        <v>320</v>
      </c>
      <c r="C18" s="1">
        <v>47</v>
      </c>
      <c r="D18" s="1">
        <v>42</v>
      </c>
      <c r="E18" s="1">
        <v>7</v>
      </c>
      <c r="F18" s="1">
        <v>5</v>
      </c>
      <c r="G18" s="1">
        <f t="shared" si="0"/>
        <v>-2</v>
      </c>
      <c r="H18" s="57"/>
    </row>
    <row r="19" spans="1:8" ht="15.75" x14ac:dyDescent="0.2">
      <c r="A19" s="1">
        <v>17</v>
      </c>
      <c r="B19" s="2" t="s">
        <v>328</v>
      </c>
      <c r="C19" s="1">
        <v>47</v>
      </c>
      <c r="D19" s="1">
        <v>39</v>
      </c>
      <c r="E19" s="1">
        <v>7</v>
      </c>
      <c r="F19" s="1">
        <v>8</v>
      </c>
      <c r="G19" s="1">
        <f t="shared" si="0"/>
        <v>1</v>
      </c>
      <c r="H19" s="57"/>
    </row>
    <row r="20" spans="1:8" ht="15.75" x14ac:dyDescent="0.2">
      <c r="A20" s="1">
        <v>18</v>
      </c>
      <c r="B20" s="2" t="s">
        <v>324</v>
      </c>
      <c r="C20" s="1">
        <v>46</v>
      </c>
      <c r="D20" s="1">
        <v>43</v>
      </c>
      <c r="E20" s="1">
        <v>8</v>
      </c>
      <c r="F20" s="1">
        <v>4</v>
      </c>
      <c r="G20" s="1">
        <f t="shared" si="0"/>
        <v>-4</v>
      </c>
      <c r="H20" s="57"/>
    </row>
    <row r="21" spans="1:8" ht="15.75" x14ac:dyDescent="0.2">
      <c r="A21" s="1">
        <v>19</v>
      </c>
      <c r="B21" s="2" t="s">
        <v>325</v>
      </c>
      <c r="C21" s="1">
        <v>46</v>
      </c>
      <c r="D21" s="1">
        <v>44</v>
      </c>
      <c r="E21" s="1">
        <v>8</v>
      </c>
      <c r="F21" s="1">
        <v>3</v>
      </c>
      <c r="G21" s="1">
        <f t="shared" si="0"/>
        <v>-5</v>
      </c>
      <c r="H21" s="57"/>
    </row>
    <row r="22" spans="1:8" ht="15.75" x14ac:dyDescent="0.2">
      <c r="A22" s="1">
        <v>20</v>
      </c>
      <c r="B22" s="2" t="s">
        <v>326</v>
      </c>
      <c r="C22" s="1">
        <v>46</v>
      </c>
      <c r="D22" s="1">
        <v>40</v>
      </c>
      <c r="E22" s="1">
        <v>8</v>
      </c>
      <c r="F22" s="1">
        <v>7</v>
      </c>
      <c r="G22" s="1">
        <f t="shared" si="0"/>
        <v>-1</v>
      </c>
      <c r="H22" s="57"/>
    </row>
    <row r="23" spans="1:8" ht="31.5" x14ac:dyDescent="0.2">
      <c r="A23" s="1">
        <v>21</v>
      </c>
      <c r="B23" s="2" t="s">
        <v>345</v>
      </c>
      <c r="C23" s="1">
        <v>46</v>
      </c>
      <c r="D23" s="1">
        <v>39</v>
      </c>
      <c r="E23" s="1">
        <v>8</v>
      </c>
      <c r="F23" s="1">
        <v>8</v>
      </c>
      <c r="G23" s="1">
        <f t="shared" si="0"/>
        <v>0</v>
      </c>
      <c r="H23" s="57"/>
    </row>
    <row r="24" spans="1:8" ht="15.75" x14ac:dyDescent="0.2">
      <c r="A24" s="1">
        <v>22</v>
      </c>
      <c r="B24" s="2" t="s">
        <v>331</v>
      </c>
      <c r="C24" s="1">
        <v>46</v>
      </c>
      <c r="D24" s="1">
        <v>41</v>
      </c>
      <c r="E24" s="1">
        <v>8</v>
      </c>
      <c r="F24" s="1">
        <v>6</v>
      </c>
      <c r="G24" s="1">
        <f t="shared" si="0"/>
        <v>-2</v>
      </c>
      <c r="H24" s="57"/>
    </row>
    <row r="25" spans="1:8" ht="31.5" x14ac:dyDescent="0.2">
      <c r="A25" s="1">
        <v>23</v>
      </c>
      <c r="B25" s="2" t="s">
        <v>344</v>
      </c>
      <c r="C25" s="1">
        <v>45</v>
      </c>
      <c r="D25" s="1">
        <v>36</v>
      </c>
      <c r="E25" s="1">
        <v>9</v>
      </c>
      <c r="F25" s="1">
        <v>10</v>
      </c>
      <c r="G25" s="1">
        <f t="shared" si="0"/>
        <v>1</v>
      </c>
      <c r="H25" s="57"/>
    </row>
    <row r="26" spans="1:8" ht="15.75" x14ac:dyDescent="0.2">
      <c r="A26" s="1">
        <v>24</v>
      </c>
      <c r="B26" s="2" t="s">
        <v>323</v>
      </c>
      <c r="C26" s="1">
        <v>44</v>
      </c>
      <c r="D26" s="1">
        <v>41</v>
      </c>
      <c r="E26" s="1">
        <v>10</v>
      </c>
      <c r="F26" s="1">
        <v>6</v>
      </c>
      <c r="G26" s="1">
        <f t="shared" si="0"/>
        <v>-4</v>
      </c>
      <c r="H26" s="57"/>
    </row>
    <row r="27" spans="1:8" ht="15.75" x14ac:dyDescent="0.2">
      <c r="A27" s="1">
        <v>25</v>
      </c>
      <c r="B27" s="2" t="s">
        <v>349</v>
      </c>
      <c r="C27" s="1">
        <v>44</v>
      </c>
      <c r="D27" s="1">
        <v>35</v>
      </c>
      <c r="E27" s="1">
        <v>10</v>
      </c>
      <c r="F27" s="1">
        <v>10</v>
      </c>
      <c r="G27" s="1">
        <f t="shared" si="0"/>
        <v>0</v>
      </c>
      <c r="H27" s="57"/>
    </row>
    <row r="28" spans="1:8" ht="15.75" x14ac:dyDescent="0.2">
      <c r="A28" s="1">
        <v>26</v>
      </c>
      <c r="B28" s="2" t="s">
        <v>342</v>
      </c>
      <c r="C28" s="1">
        <v>42</v>
      </c>
      <c r="D28" s="1">
        <v>41</v>
      </c>
      <c r="E28" s="1">
        <v>11</v>
      </c>
      <c r="F28" s="1">
        <v>6</v>
      </c>
      <c r="G28" s="1">
        <f t="shared" si="0"/>
        <v>-5</v>
      </c>
      <c r="H28" s="57"/>
    </row>
  </sheetData>
  <autoFilter ref="A2:H28"/>
  <sortState ref="A3:XFD28">
    <sortCondition descending="1" ref="C3:C28"/>
  </sortState>
  <mergeCells count="5">
    <mergeCell ref="A1:A2"/>
    <mergeCell ref="B1:B2"/>
    <mergeCell ref="C1:C2"/>
    <mergeCell ref="E1:G1"/>
    <mergeCell ref="D1:D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2017</vt:lpstr>
      <vt:lpstr>Районы</vt:lpstr>
      <vt:lpstr>Лист1!Заголовки_для_печати</vt:lpstr>
      <vt:lpstr>Лист1!Область_печати</vt:lpstr>
    </vt:vector>
  </TitlesOfParts>
  <Company>Министерство финансов К.О.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Данилова</dc:creator>
  <cp:lastModifiedBy>Korovina NA.</cp:lastModifiedBy>
  <cp:lastPrinted>2018-04-10T12:12:12Z</cp:lastPrinted>
  <dcterms:created xsi:type="dcterms:W3CDTF">2011-03-16T12:08:33Z</dcterms:created>
  <dcterms:modified xsi:type="dcterms:W3CDTF">2018-04-11T05:38:24Z</dcterms:modified>
</cp:coreProperties>
</file>